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X:\IN-ex\"/>
    </mc:Choice>
  </mc:AlternateContent>
  <xr:revisionPtr revIDLastSave="0" documentId="13_ncr:1_{88CBFB24-C132-4E98-9905-116EAFC69DD3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Anlage zum Antrag" sheetId="19" r:id="rId1"/>
    <sheet name="Anlage zum Verwendungsnachweis" sheetId="20" r:id="rId2"/>
  </sheets>
  <definedNames>
    <definedName name="_xlnm.Print_Area" localSheetId="0">'Anlage zum Antrag'!$A$1:$J$144</definedName>
    <definedName name="_xlnm.Print_Area" localSheetId="1">'Anlage zum Verwendungsnachweis'!$A$1:$J$146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20" l="1"/>
  <c r="E99" i="19"/>
  <c r="H93" i="19" s="1"/>
  <c r="B16" i="19"/>
  <c r="B15" i="19"/>
  <c r="E72" i="20"/>
  <c r="B72" i="20"/>
  <c r="I72" i="19"/>
  <c r="C75" i="19"/>
  <c r="B60" i="19"/>
  <c r="C61" i="19" s="1"/>
  <c r="B68" i="19"/>
  <c r="C69" i="19" s="1"/>
  <c r="I73" i="19" l="1"/>
  <c r="O157" i="19"/>
  <c r="E93" i="20"/>
  <c r="E95" i="20"/>
  <c r="H93" i="20" s="1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4" i="20"/>
  <c r="M152" i="20"/>
  <c r="I87" i="19" l="1"/>
  <c r="C72" i="19" l="1"/>
  <c r="C62" i="19"/>
  <c r="F51" i="19"/>
  <c r="G106" i="19"/>
  <c r="B18" i="19"/>
  <c r="B19" i="19"/>
  <c r="G102" i="19" l="1"/>
  <c r="O158" i="20"/>
  <c r="O151" i="19"/>
  <c r="O152" i="20" s="1"/>
  <c r="O169" i="19"/>
  <c r="O170" i="20" s="1"/>
  <c r="O162" i="19"/>
  <c r="O163" i="20" s="1"/>
  <c r="O158" i="19"/>
  <c r="O159" i="20" s="1"/>
  <c r="O159" i="19"/>
  <c r="O160" i="20" s="1"/>
  <c r="O160" i="19"/>
  <c r="O161" i="20" s="1"/>
  <c r="O161" i="19"/>
  <c r="O162" i="20" s="1"/>
  <c r="O163" i="19"/>
  <c r="O164" i="20" s="1"/>
  <c r="O164" i="19"/>
  <c r="O165" i="20" s="1"/>
  <c r="O165" i="19"/>
  <c r="O166" i="20" s="1"/>
  <c r="O166" i="19"/>
  <c r="O167" i="20" s="1"/>
  <c r="O167" i="19"/>
  <c r="O168" i="20" s="1"/>
  <c r="O168" i="19"/>
  <c r="O169" i="20" s="1"/>
  <c r="O153" i="19"/>
  <c r="O154" i="20" s="1"/>
  <c r="G57" i="20" l="1"/>
  <c r="B19" i="20" l="1"/>
  <c r="B17" i="20"/>
  <c r="B15" i="20"/>
  <c r="B13" i="20"/>
  <c r="I2" i="20"/>
  <c r="G67" i="20" l="1"/>
  <c r="B68" i="20" s="1"/>
  <c r="C69" i="20" s="1"/>
  <c r="I73" i="20" l="1"/>
  <c r="G72" i="19"/>
  <c r="D72" i="20" l="1"/>
  <c r="G72" i="20"/>
  <c r="C74" i="20" s="1"/>
  <c r="G81" i="20"/>
  <c r="I87" i="20" s="1"/>
  <c r="I72" i="20" l="1"/>
  <c r="I75" i="20" s="1"/>
  <c r="D8" i="20"/>
  <c r="F30" i="20"/>
  <c r="C72" i="20" l="1"/>
  <c r="E106" i="20"/>
  <c r="E104" i="20"/>
  <c r="E102" i="20"/>
  <c r="F45" i="20"/>
  <c r="I102" i="20" s="1"/>
  <c r="F32" i="20"/>
  <c r="F34" i="20"/>
  <c r="F36" i="20"/>
  <c r="B14" i="20"/>
  <c r="B16" i="20"/>
  <c r="F57" i="20"/>
  <c r="I104" i="20" l="1"/>
  <c r="G104" i="20" s="1"/>
  <c r="G102" i="20"/>
  <c r="I75" i="19"/>
  <c r="I106" i="20"/>
  <c r="G106" i="20" s="1"/>
  <c r="G104" i="19" l="1"/>
  <c r="H108" i="20"/>
  <c r="H108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Heilken, Martin</author>
    <author>Ute Elberfeld</author>
  </authors>
  <commentList>
    <comment ref="G5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max. vier Nachkommastellen einzugeben</t>
        </r>
      </text>
    </comment>
    <comment ref="B72" authorId="1" shapeId="0" xr:uid="{00000000-0006-0000-0000-000002000000}">
      <text>
        <r>
          <rPr>
            <b/>
            <sz val="8"/>
            <color indexed="81"/>
            <rFont val="Arial"/>
            <family val="2"/>
          </rPr>
          <t xml:space="preserve">
     Kennziffern für WET (Extremwetter-RL)
------------------------------------------------------------------
2.4.3.1 Initialbegründung
</t>
        </r>
        <r>
          <rPr>
            <sz val="8"/>
            <color indexed="81"/>
            <rFont val="Arial"/>
            <family val="2"/>
          </rPr>
          <t>10                 Pflege zur Übernahme vorhandener NVI
11                 Künstliche Begründung</t>
        </r>
        <r>
          <rPr>
            <b/>
            <sz val="8"/>
            <color indexed="81"/>
            <rFont val="Arial"/>
            <family val="2"/>
          </rPr>
          <t xml:space="preserve">
------------------------------------------------------------------
2.4.3.2
WET       Hauptbaumarten    Nebenbaumarten                                  
                   50 - 70 %            20 - 40 %                       </t>
        </r>
        <r>
          <rPr>
            <sz val="8"/>
            <color indexed="81"/>
            <rFont val="Arial"/>
            <family val="2"/>
          </rPr>
          <t xml:space="preserve">
------------------------------------------------------------------
12                 Eiche               Bu oder HBu                                     
13                 Eiche               Edel-LH ***                             </t>
        </r>
        <r>
          <rPr>
            <u/>
            <sz val="8"/>
            <color indexed="81"/>
            <rFont val="Arial"/>
            <family val="2"/>
          </rPr>
          <t xml:space="preserve">
14                 Eiche               Birke / Kiefer                       </t>
        </r>
        <r>
          <rPr>
            <sz val="8"/>
            <color indexed="81"/>
            <rFont val="Arial"/>
            <family val="2"/>
          </rPr>
          <t xml:space="preserve">             
20                 Buche              nicht vorgegeben              
21                 Buche              Eiche oder Roteiche                 
23                 Buche              Edel-NH ***                                   
27                 Buche              Lärche                               
28                 Buche              Fi, WT oder KT                 
</t>
        </r>
        <r>
          <rPr>
            <u/>
            <sz val="8"/>
            <color indexed="81"/>
            <rFont val="Arial"/>
            <family val="2"/>
          </rPr>
          <t xml:space="preserve">29                 Buche              Douglasie                          </t>
        </r>
        <r>
          <rPr>
            <sz val="8"/>
            <color indexed="81"/>
            <rFont val="Arial"/>
            <family val="2"/>
          </rPr>
          <t xml:space="preserve">
31                 Edel-LH            Eiche + (Hain-) Buche      
</t>
        </r>
        <r>
          <rPr>
            <u/>
            <sz val="8"/>
            <color indexed="81"/>
            <rFont val="Arial"/>
            <family val="2"/>
          </rPr>
          <t>32                 Edel-LH            Bu / HBu                         _</t>
        </r>
        <r>
          <rPr>
            <sz val="8"/>
            <color indexed="81"/>
            <rFont val="Arial"/>
            <family val="2"/>
          </rPr>
          <t xml:space="preserve">
40                 Schwarzerle     ***                                           
</t>
        </r>
        <r>
          <rPr>
            <u/>
            <sz val="8"/>
            <color indexed="81"/>
            <rFont val="Arial"/>
            <family val="2"/>
          </rPr>
          <t xml:space="preserve">44                 Moorbirke        Schwarzerle                   </t>
        </r>
      </text>
    </comment>
    <comment ref="D7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Heilken, Martin</author>
    <author>Ute Elberfeld</author>
    <author>Schürmann, Heiko</author>
  </authors>
  <commentList>
    <comment ref="B4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Nr. 2.4.1.2 
</t>
        </r>
        <r>
          <rPr>
            <sz val="8"/>
            <color indexed="81"/>
            <rFont val="Segoe UI"/>
            <family val="2"/>
          </rPr>
          <t>«(…) forstfachliche Stellungnahmen und Planungen zur Bestandesbegründung sowie Leitung und Koordinierung  von Wiederbewaldungen, die gefördert werden nach Nummer 2.4.3 [der Ex-RL] »</t>
        </r>
      </text>
    </comment>
    <comment ref="F5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max. vier Nachkommastellen einzugeben</t>
        </r>
      </text>
    </comment>
    <comment ref="B72" authorId="1" shapeId="0" xr:uid="{F105F561-741E-49D3-9C85-8D5A9B5A302D}">
      <text>
        <r>
          <rPr>
            <b/>
            <sz val="8"/>
            <color indexed="81"/>
            <rFont val="Arial"/>
            <family val="2"/>
          </rPr>
          <t xml:space="preserve">
     Kennziffern für WET (Extremwetter-RL)
------------------------------------------------------------------
2.4.3.1 Initialbegründung
</t>
        </r>
        <r>
          <rPr>
            <sz val="8"/>
            <color indexed="81"/>
            <rFont val="Arial"/>
            <family val="2"/>
          </rPr>
          <t>10                 Pflege zur Übernahme vorhandener NVI
11                 Künstliche Begründung</t>
        </r>
        <r>
          <rPr>
            <b/>
            <sz val="8"/>
            <color indexed="81"/>
            <rFont val="Arial"/>
            <family val="2"/>
          </rPr>
          <t xml:space="preserve">
------------------------------------------------------------------
2.4.3.2
WET       Hauptbaumarten    Nebenbaumarten                                  
                   50 - 70 %            20 - 40 %                       </t>
        </r>
        <r>
          <rPr>
            <sz val="8"/>
            <color indexed="81"/>
            <rFont val="Arial"/>
            <family val="2"/>
          </rPr>
          <t xml:space="preserve">
------------------------------------------------------------------
12                 Eiche               Bu oder HBu                                     
13                 Eiche               Edel-LH ***                             </t>
        </r>
        <r>
          <rPr>
            <u/>
            <sz val="8"/>
            <color indexed="81"/>
            <rFont val="Arial"/>
            <family val="2"/>
          </rPr>
          <t xml:space="preserve">
14                 Eiche               Birke / Kiefer                       </t>
        </r>
        <r>
          <rPr>
            <sz val="8"/>
            <color indexed="81"/>
            <rFont val="Arial"/>
            <family val="2"/>
          </rPr>
          <t xml:space="preserve">             
20                 Buche              nicht vorgegeben              
21                 Buche              Eiche oder Roteiche                 
23                 Buche              Edel-NH ***                                   
27                 Buche              Lärche                               
28                 Buche              Fi, WT oder KT                 
</t>
        </r>
        <r>
          <rPr>
            <u/>
            <sz val="8"/>
            <color indexed="81"/>
            <rFont val="Arial"/>
            <family val="2"/>
          </rPr>
          <t xml:space="preserve">29                 Buche              Douglasie                          </t>
        </r>
        <r>
          <rPr>
            <sz val="8"/>
            <color indexed="81"/>
            <rFont val="Arial"/>
            <family val="2"/>
          </rPr>
          <t xml:space="preserve">
31                 Edel-LH            Eiche + (Hain-) Buche      
</t>
        </r>
        <r>
          <rPr>
            <u/>
            <sz val="8"/>
            <color indexed="81"/>
            <rFont val="Arial"/>
            <family val="2"/>
          </rPr>
          <t>32                 Edel-LH            Bu / HBu                         _</t>
        </r>
        <r>
          <rPr>
            <sz val="8"/>
            <color indexed="81"/>
            <rFont val="Arial"/>
            <family val="2"/>
          </rPr>
          <t xml:space="preserve">
40                 Schwarzerle     ***                                           
</t>
        </r>
        <r>
          <rPr>
            <u/>
            <sz val="8"/>
            <color indexed="81"/>
            <rFont val="Arial"/>
            <family val="2"/>
          </rPr>
          <t xml:space="preserve">44                 Moorbirke        Schwarzerle                   </t>
        </r>
      </text>
    </comment>
    <comment ref="D72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  <comment ref="I72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 xml:space="preserve">Anmerkung:
</t>
        </r>
        <r>
          <rPr>
            <sz val="9"/>
            <color indexed="81"/>
            <rFont val="Segoe UI"/>
            <family val="2"/>
          </rPr>
          <t>Falls für einen WET mehrere Baumarten mit verschiedenen Pflanzverbänden einzutragen sind, nutzen Sie bitte das Ausfüllfeld in der &lt; Fachlichen Stellunganhme &gt; für Anmerkungen.</t>
        </r>
      </text>
    </comment>
    <comment ref="I75" authorId="2" shapeId="0" xr:uid="{00000000-0006-0000-0100-000006000000}">
      <text>
        <r>
          <rPr>
            <sz val="9"/>
            <color indexed="81"/>
            <rFont val="Segoe UI"/>
            <family val="2"/>
          </rPr>
          <t xml:space="preserve">
vom Bewilligungsbetrag sind für Pflegemaßnahmen  
  - bei 2.4.3.1:   470 EUR je Hektar oder
  - bei 2.4.3.2:   940 EUR je Hektar abzuziehen. 
Die Auszahlung beantragen Sie bitte nach dem Pflegeeingriff.</t>
        </r>
      </text>
    </comment>
    <comment ref="G108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ggf. prüfen, ob in den Zeilen 10 bis 18 etwas eingetragen ist</t>
        </r>
      </text>
    </comment>
    <comment ref="H108" authorId="0" shapeId="0" xr:uid="{00000000-0006-0000-0100-000008000000}">
      <text>
        <r>
          <rPr>
            <b/>
            <sz val="9"/>
            <color indexed="81"/>
            <rFont val="Segoe UI"/>
            <family val="2"/>
          </rPr>
          <t>Anmerkung:</t>
        </r>
        <r>
          <rPr>
            <sz val="9"/>
            <color indexed="81"/>
            <rFont val="Segoe UI"/>
            <family val="2"/>
          </rPr>
          <t xml:space="preserve">
ggf. prüfen, ob in den Zeilen 10 bis 18 etwas eingetragen ist</t>
        </r>
      </text>
    </comment>
    <comment ref="F113" authorId="2" shapeId="0" xr:uid="{00000000-0006-0000-0100-000009000000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<sst xmlns="http://schemas.openxmlformats.org/spreadsheetml/2006/main" count="263" uniqueCount="136">
  <si>
    <t>nein</t>
  </si>
  <si>
    <t>ja</t>
  </si>
  <si>
    <t xml:space="preserve">  nein</t>
  </si>
  <si>
    <t xml:space="preserve">  ja</t>
  </si>
  <si>
    <t>Ort, Datum</t>
  </si>
  <si>
    <t xml:space="preserve">  Folgende Belege sind beigefügt:</t>
  </si>
  <si>
    <t xml:space="preserve">  Antragsteller</t>
  </si>
  <si>
    <t xml:space="preserve">  Durchführung wie geplant</t>
  </si>
  <si>
    <r>
      <t xml:space="preserve">  zum </t>
    </r>
    <r>
      <rPr>
        <b/>
        <sz val="8"/>
        <rFont val="Arial"/>
        <family val="2"/>
      </rPr>
      <t>Verwendungsnachweis</t>
    </r>
    <r>
      <rPr>
        <sz val="8"/>
        <rFont val="Arial"/>
        <family val="2"/>
      </rPr>
      <t xml:space="preserve"> vom</t>
    </r>
  </si>
  <si>
    <t>bitte ankreuzen</t>
  </si>
  <si>
    <t>bis …</t>
  </si>
  <si>
    <t xml:space="preserve">  Durchf.-Zeitraum von</t>
  </si>
  <si>
    <t xml:space="preserve">  I. ANTRAGSDATEN</t>
  </si>
  <si>
    <t xml:space="preserve">  I. VERWENDUNGSNACHWEISDATEN</t>
  </si>
  <si>
    <t xml:space="preserve">  (Art, Ort, Durchführungszeitraum)</t>
  </si>
  <si>
    <t xml:space="preserve">  lfd. Metern Länge</t>
  </si>
  <si>
    <t xml:space="preserve">  in ha</t>
  </si>
  <si>
    <t>Summe EUR</t>
  </si>
  <si>
    <t>Summe €</t>
  </si>
  <si>
    <t>EUR / ha</t>
  </si>
  <si>
    <t>Karte  (Maßstab 1 : 25.000)</t>
  </si>
  <si>
    <t>Lieferschein</t>
  </si>
  <si>
    <t>II.1.     Fachliche Stellungnahme - insbesondere zu…</t>
  </si>
  <si>
    <t xml:space="preserve">   ha</t>
  </si>
  <si>
    <t xml:space="preserve">  Flächenermittlungsverfahren</t>
  </si>
  <si>
    <t xml:space="preserve">  Weisergatter auf Fläche von ...</t>
  </si>
  <si>
    <t xml:space="preserve">  für eine Umzäunung von …</t>
  </si>
  <si>
    <t xml:space="preserve">   • Schäden (Art und Ausmaß),</t>
  </si>
  <si>
    <t xml:space="preserve">   • Bewältigung von Schäden und Folgeschäden extremer Wetter-</t>
  </si>
  <si>
    <t xml:space="preserve">   • Begründung für die gewählte Maßnahme, </t>
  </si>
  <si>
    <t xml:space="preserve">   • und keine Umstände erkennbar sind, die Zweifel an einer</t>
  </si>
  <si>
    <t xml:space="preserve">   • dass die Maßnahmen forstfachlich sinnvoll und zweckmäßig waren</t>
  </si>
  <si>
    <t xml:space="preserve"> in ha</t>
  </si>
  <si>
    <t xml:space="preserve"> in %</t>
  </si>
  <si>
    <t xml:space="preserve">  bitte ankreuzen:</t>
  </si>
  <si>
    <t xml:space="preserve">     ereignisse, hier Borkenkäferbefall (Nr. 4 der Fö-RL), </t>
  </si>
  <si>
    <t xml:space="preserve">     ordnungsgemäßen Maßnahmendurchführung wecken oder</t>
  </si>
  <si>
    <t xml:space="preserve">     die Abweichungen bzw. Unregelmäßigkeiten bei der Angabe der</t>
  </si>
  <si>
    <t xml:space="preserve">     abgerechneten Holzmengen oder Flächengrößen begünden</t>
  </si>
  <si>
    <t xml:space="preserve">  Gemarkung</t>
  </si>
  <si>
    <t xml:space="preserve">  Flur / Flurstück</t>
  </si>
  <si>
    <t xml:space="preserve">  Unterabteilung</t>
  </si>
  <si>
    <t>Nr. 2.4.1</t>
  </si>
  <si>
    <t>Nr. 2.4.8</t>
  </si>
  <si>
    <t>Nr. 2.4.9</t>
  </si>
  <si>
    <t xml:space="preserve">  Gesamtfördersumme dieses Antrags (in EUR)</t>
  </si>
  <si>
    <t>Pflanz-
verband</t>
  </si>
  <si>
    <t>Das beantragte Vorhaben wird von mir für forstfachlich notwendig und zweckmäßig gehalten.</t>
  </si>
  <si>
    <t xml:space="preserve">  Nr. 2.4.9 Anlage von Weisergattern</t>
  </si>
  <si>
    <t>Maßnahme</t>
  </si>
  <si>
    <t>2,4,3,1,</t>
  </si>
  <si>
    <t>2,4,3,2,</t>
  </si>
  <si>
    <t>WET</t>
  </si>
  <si>
    <t>eingeschränkt</t>
  </si>
  <si>
    <t>voll</t>
  </si>
  <si>
    <t>kompatibel mit FFH-Lebensraumtyp?</t>
  </si>
  <si>
    <t>Standardmaßnahme</t>
  </si>
  <si>
    <t xml:space="preserve">     lfd. M.</t>
  </si>
  <si>
    <r>
      <t xml:space="preserve">  Fläche </t>
    </r>
    <r>
      <rPr>
        <u/>
        <sz val="8"/>
        <rFont val="Arial"/>
        <family val="2"/>
      </rPr>
      <t>ges. Anpflanzung</t>
    </r>
  </si>
  <si>
    <t xml:space="preserve">  Möglicher Förderbetrag für b) Waldrand:</t>
  </si>
  <si>
    <t>Nr. 2.4.3.x</t>
  </si>
  <si>
    <t xml:space="preserve">  Nr. 2.4.9     Anlage von Weisergattern</t>
  </si>
  <si>
    <r>
      <t xml:space="preserve">   • Sind eventuelle Abweichungen </t>
    </r>
    <r>
      <rPr>
        <b/>
        <u/>
        <sz val="8"/>
        <rFont val="Arial"/>
        <family val="2"/>
      </rPr>
      <t>forstfachlich</t>
    </r>
    <r>
      <rPr>
        <sz val="8"/>
        <rFont val="Arial"/>
        <family val="2"/>
      </rPr>
      <t xml:space="preserve"> begründet?</t>
    </r>
  </si>
  <si>
    <t xml:space="preserve">  Höhe des NH-Anteils im Vorbestand</t>
  </si>
  <si>
    <t xml:space="preserve">  Nr. 2.4.3.1 und 2.4.3.2  Wiederbewaldung</t>
  </si>
  <si>
    <t>Verjüngungsplan</t>
  </si>
  <si>
    <t>Maßnahmenplan</t>
  </si>
  <si>
    <r>
      <t xml:space="preserve">  (ganz oder tlw. ja=</t>
    </r>
    <r>
      <rPr>
        <b/>
        <sz val="8"/>
        <rFont val="Arial"/>
        <family val="2"/>
      </rPr>
      <t>J</t>
    </r>
    <r>
      <rPr>
        <sz val="8"/>
        <rFont val="Arial"/>
        <family val="2"/>
      </rPr>
      <t>, nein=</t>
    </r>
    <r>
      <rPr>
        <b/>
        <sz val="8"/>
        <rFont val="Arial"/>
        <family val="2"/>
      </rPr>
      <t>N</t>
    </r>
    <r>
      <rPr>
        <sz val="8"/>
        <rFont val="Arial"/>
        <family val="2"/>
      </rPr>
      <t>)</t>
    </r>
  </si>
  <si>
    <t xml:space="preserve">  Initialbegründung oder Wiederbewaldung im Standardverband</t>
  </si>
  <si>
    <t xml:space="preserve">  geplanter Anteil heimischen Laubholzes</t>
  </si>
  <si>
    <r>
      <t xml:space="preserve">(in % der </t>
    </r>
    <r>
      <rPr>
        <b/>
        <u/>
        <sz val="8"/>
        <rFont val="Arial"/>
        <family val="2"/>
      </rPr>
      <t>Gesamt</t>
    </r>
    <r>
      <rPr>
        <sz val="8"/>
        <rFont val="Arial"/>
        <family val="2"/>
      </rPr>
      <t>-Pflanzung)</t>
    </r>
  </si>
  <si>
    <t>Pflege zur Übernahme vorhand. NV</t>
  </si>
  <si>
    <t>Künstliche Begründung</t>
  </si>
  <si>
    <t>komplett</t>
  </si>
  <si>
    <t>Eiche-Buche/Hainbuche</t>
  </si>
  <si>
    <t>Eiche-Edellaubbäume</t>
  </si>
  <si>
    <t>Buchenmischwald</t>
  </si>
  <si>
    <t>Buche-Eiche/Roteiche</t>
  </si>
  <si>
    <t>Buche-Edellaubbäume</t>
  </si>
  <si>
    <t>Buche-Lärche</t>
  </si>
  <si>
    <t>Buche-Fichte/Tanne</t>
  </si>
  <si>
    <t>Buche-Douglasie</t>
  </si>
  <si>
    <t>Edellaubbäume (trocken)</t>
  </si>
  <si>
    <t>Edellaubbäume (frisch)</t>
  </si>
  <si>
    <t>Schwarzerle</t>
  </si>
  <si>
    <t>Birke-Schwarzerle</t>
  </si>
  <si>
    <t>Wiederbewaldungsform / Waldentwicklungstyp</t>
  </si>
  <si>
    <t xml:space="preserve">   (auch bei Maßnahmen nach 2.4.3.1 Ex-RL)</t>
  </si>
  <si>
    <t xml:space="preserve">   Waldrand - in laufenden Metern</t>
  </si>
  <si>
    <t xml:space="preserve">   Falls kein Waldaußenrand angelegt wird, bitte begründen, warum nicht. </t>
  </si>
  <si>
    <t xml:space="preserve">  Nr. 2.4.1.2  Vorarbeiten (zusammen mit Nr. 2.4.3.x)</t>
  </si>
  <si>
    <t xml:space="preserve">  ha</t>
  </si>
  <si>
    <t xml:space="preserve">  Nr. 2.4.1.2  Vorarbeiten (zusammen mit Nr. 2.4.3 zu bewilligen)</t>
  </si>
  <si>
    <r>
      <t xml:space="preserve">zum </t>
    </r>
    <r>
      <rPr>
        <b/>
        <sz val="8"/>
        <rFont val="Arial"/>
        <family val="2"/>
      </rPr>
      <t>Antrag</t>
    </r>
    <r>
      <rPr>
        <sz val="8"/>
        <rFont val="Arial"/>
        <family val="2"/>
      </rPr>
      <t xml:space="preserve"> vom</t>
    </r>
  </si>
  <si>
    <t>Antragsteller</t>
  </si>
  <si>
    <t>Pflanz-verband</t>
  </si>
  <si>
    <t>Eiche-Birke/Kiefer</t>
  </si>
  <si>
    <r>
      <rPr>
        <b/>
        <sz val="8"/>
        <rFont val="Arial"/>
        <family val="2"/>
      </rPr>
      <t xml:space="preserve">  </t>
    </r>
    <r>
      <rPr>
        <b/>
        <u/>
        <sz val="8"/>
        <rFont val="Arial"/>
        <family val="2"/>
      </rPr>
      <t>Maßnahme</t>
    </r>
  </si>
  <si>
    <t>zur Antragstellung</t>
  </si>
  <si>
    <t xml:space="preserve">  Waldrand</t>
  </si>
  <si>
    <t>Name und Unterschrift</t>
  </si>
  <si>
    <r>
      <t xml:space="preserve">  </t>
    </r>
    <r>
      <rPr>
        <b/>
        <sz val="10"/>
        <rFont val="Arial"/>
        <family val="2"/>
      </rPr>
      <t>Nur bei FBG-Anträgen:</t>
    </r>
    <r>
      <rPr>
        <sz val="10"/>
        <rFont val="Arial"/>
        <family val="2"/>
      </rPr>
      <t xml:space="preserve"> beteiligte Waldbesitzer</t>
    </r>
  </si>
  <si>
    <t>EUR</t>
  </si>
  <si>
    <t xml:space="preserve">  II.  FORSTFACHLICHE STELLUNGNAHME</t>
  </si>
  <si>
    <r>
      <t xml:space="preserve">  Förderbetrag</t>
    </r>
    <r>
      <rPr>
        <sz val="8"/>
        <rFont val="Arial"/>
        <family val="2"/>
      </rPr>
      <t>:</t>
    </r>
  </si>
  <si>
    <t xml:space="preserve">  Möglicher Förderbetrag für Anpflanzung: </t>
  </si>
  <si>
    <t xml:space="preserve">  lfd. M.</t>
  </si>
  <si>
    <t xml:space="preserve">  EUR</t>
  </si>
  <si>
    <r>
      <t xml:space="preserve">  Förderbetrag in EUR</t>
    </r>
    <r>
      <rPr>
        <sz val="9"/>
        <rFont val="Arial"/>
        <family val="2"/>
      </rPr>
      <t xml:space="preserve"> :</t>
    </r>
  </si>
  <si>
    <t xml:space="preserve">  Anteil heimischen Laubholzes nach Maßnahmendurchführung</t>
  </si>
  <si>
    <t>zum Verwendungsnachweis</t>
  </si>
  <si>
    <t xml:space="preserve">  Anzahl Weisegatter</t>
  </si>
  <si>
    <t xml:space="preserve">  Stück</t>
  </si>
  <si>
    <t xml:space="preserve">  Stück </t>
  </si>
  <si>
    <t xml:space="preserve">  Anzahl Weisergatter</t>
  </si>
  <si>
    <t xml:space="preserve">  II.  FACHLICHE STELLUNGNAHME</t>
  </si>
  <si>
    <r>
      <t xml:space="preserve">  NB.: bei Auszahlung gesamte 940 EUR für </t>
    </r>
    <r>
      <rPr>
        <u/>
        <sz val="9"/>
        <color rgb="FFFF0000"/>
        <rFont val="Arial"/>
        <family val="2"/>
      </rPr>
      <t>zwei</t>
    </r>
    <r>
      <rPr>
        <sz val="9"/>
        <color rgb="FFFF0000"/>
        <rFont val="Arial"/>
        <family val="2"/>
      </rPr>
      <t xml:space="preserve"> Pflegemaßnahmen abgezogen !!</t>
    </r>
  </si>
  <si>
    <r>
      <t xml:space="preserve">  NB.: </t>
    </r>
    <r>
      <rPr>
        <u/>
        <sz val="10"/>
        <color rgb="FFFF0000"/>
        <rFont val="Arial"/>
        <family val="2"/>
      </rPr>
      <t>zweite</t>
    </r>
    <r>
      <rPr>
        <sz val="10"/>
        <color rgb="FFFF0000"/>
        <rFont val="Arial"/>
        <family val="2"/>
      </rPr>
      <t xml:space="preserve"> Pflegemaßnahme zu 470 EUR bei der Ausz. abgezogen !!!!</t>
    </r>
  </si>
  <si>
    <r>
      <t xml:space="preserve">  Ist Ast </t>
    </r>
    <r>
      <rPr>
        <b/>
        <sz val="8"/>
        <rFont val="Arial"/>
        <family val="2"/>
      </rPr>
      <t xml:space="preserve">Mitglied </t>
    </r>
    <r>
      <rPr>
        <sz val="8"/>
        <rFont val="Arial"/>
        <family val="2"/>
      </rPr>
      <t>eines forstwirtschaftlichen
  Zusammenschlusses, der eine Zuwendung 
  im Rahmen der "Direkten Förderung" erhält?</t>
    </r>
  </si>
  <si>
    <t>Nr. 2.4.3.1 und  2.4.3.2</t>
  </si>
  <si>
    <t xml:space="preserve">  Möglicher Förderbetrag:  </t>
  </si>
  <si>
    <t xml:space="preserve">  Möglicher Gesamtförderbetrag dieses Antrags (in EUR)</t>
  </si>
  <si>
    <t>Diesen Gesamtförderbetrag übernehmen Sie bitte in den Finanzplan des wald.web-Antrages unter:      
"Ausgabengliederung (Gesamtkosten)“ im Feld „davon förderfähig“. 
Bitte fügen Sie dort je Berechnungsblatt eine neue Zeile hinzu.</t>
  </si>
  <si>
    <t xml:space="preserve">  Wiederbewaldungsfläche Vorarbeiten</t>
  </si>
  <si>
    <t>falls Planung nicht durch staatliche/n Förster/in erfolgte, 
Namen der forstfachlich qualifizierten Person angeben:</t>
  </si>
  <si>
    <t>falls Abnahme nicht durch staatliche/n Förster/in erfolgte, 
Namen der forstfachlich qualifizierten Person angeben:</t>
  </si>
  <si>
    <t xml:space="preserve">  RL Extremwetterfolgen - Wiederbewaldung</t>
  </si>
  <si>
    <t xml:space="preserve"> RL Extremwetterfolgen - Wiederbewaldung</t>
  </si>
  <si>
    <t>abgezogen für 2x Pflegemaßnahme</t>
  </si>
  <si>
    <t>abgezogen für zwei Pflegemaßnahmen</t>
  </si>
  <si>
    <t>NB: nur Kennzeichner, nicht Anzahl der Pflegemaßnahmen</t>
  </si>
  <si>
    <t>Stand 05.03.2025</t>
  </si>
  <si>
    <t xml:space="preserve">  ha (Waldrand abziehen !!!)</t>
  </si>
  <si>
    <t>8Waldrand abziehen !!!)</t>
  </si>
  <si>
    <t xml:space="preserve">Fläche in ha </t>
  </si>
  <si>
    <t xml:space="preserve">   vom Auszahlungsbetrag werden je nach Maßnahme entweder 470 EUR / ha für die zweite 
   Pflegemaßnahm (2.4.3.1) oder 940 EUR / ha für beide Pflegemaßnahmen (2.5.3.2) abgezogen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</si>
</sst>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164" formatCode="#,##0.00\ [$€-1];\-#,##0.00\ [$€-1]"/>
    <numFmt numFmtId="165" formatCode="#,##0.0000"/>
    <numFmt numFmtId="166" formatCode="#,##0.0"/>
    <numFmt numFmtId="167" formatCode="#,##0.00\ [$EUR]"/>
    <numFmt numFmtId="168" formatCode="0.0"/>
    <numFmt numFmtId="169" formatCode="0.0%"/>
  </numFmts>
  <fonts count="50" x14ac:knownFonts="1">
    <font>
      <sz val="10"/>
      <name val="Arial"/>
    </font>
    <font>
      <b/>
      <sz val="1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u/>
      <sz val="8"/>
      <color indexed="57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rgb="FF0000FF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indexed="17"/>
      <name val="Arial"/>
      <family val="2"/>
    </font>
    <font>
      <b/>
      <u/>
      <sz val="10"/>
      <color indexed="17"/>
      <name val="Arial"/>
      <family val="2"/>
    </font>
    <font>
      <sz val="10"/>
      <color indexed="17"/>
      <name val="Arial"/>
      <family val="2"/>
    </font>
    <font>
      <b/>
      <sz val="9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u/>
      <sz val="8"/>
      <color indexed="81"/>
      <name val="Arial"/>
      <family val="2"/>
    </font>
    <font>
      <b/>
      <sz val="8"/>
      <color rgb="FF0000FF"/>
      <name val="Arial"/>
      <family val="2"/>
    </font>
    <font>
      <sz val="9"/>
      <color rgb="FFFF0000"/>
      <name val="Arial"/>
      <family val="2"/>
    </font>
    <font>
      <sz val="9"/>
      <color rgb="FF0000FF"/>
      <name val="Arial"/>
      <family val="2"/>
    </font>
    <font>
      <b/>
      <u/>
      <sz val="8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trike/>
      <sz val="10"/>
      <color rgb="FFFF0000"/>
      <name val="Arial"/>
      <family val="2"/>
    </font>
    <font>
      <strike/>
      <sz val="8"/>
      <color rgb="FFFF0000"/>
      <name val="Arial"/>
      <family val="2"/>
    </font>
    <font>
      <b/>
      <strike/>
      <sz val="10"/>
      <color rgb="FFFF0000"/>
      <name val="Arial"/>
      <family val="2"/>
    </font>
    <font>
      <b/>
      <strike/>
      <sz val="8"/>
      <color rgb="FFFF0000"/>
      <name val="Arial"/>
      <family val="2"/>
    </font>
    <font>
      <b/>
      <strike/>
      <u/>
      <sz val="8"/>
      <color rgb="FFFF0000"/>
      <name val="Arial"/>
      <family val="2"/>
    </font>
    <font>
      <sz val="10"/>
      <color rgb="FFC00000"/>
      <name val="Arial"/>
      <family val="2"/>
    </font>
    <font>
      <u/>
      <sz val="10"/>
      <color rgb="FFFF0000"/>
      <name val="Arial"/>
      <family val="2"/>
    </font>
    <font>
      <u/>
      <sz val="9"/>
      <color rgb="FFFF0000"/>
      <name val="Arial"/>
      <family val="2"/>
    </font>
    <font>
      <b/>
      <sz val="9"/>
      <color indexed="81"/>
      <name val="Segoe UI"/>
      <family val="2"/>
    </font>
    <font>
      <sz val="8"/>
      <color indexed="81"/>
      <name val="Segoe UI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22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22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46">
    <xf numFmtId="0" fontId="0" fillId="0" borderId="0" xfId="0"/>
    <xf numFmtId="4" fontId="2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7" xfId="0" applyFont="1" applyFill="1" applyBorder="1"/>
    <xf numFmtId="2" fontId="10" fillId="2" borderId="7" xfId="0" applyNumberFormat="1" applyFont="1" applyFill="1" applyBorder="1"/>
    <xf numFmtId="164" fontId="10" fillId="2" borderId="7" xfId="0" applyNumberFormat="1" applyFont="1" applyFill="1" applyBorder="1"/>
    <xf numFmtId="0" fontId="10" fillId="2" borderId="8" xfId="0" applyFont="1" applyFill="1" applyBorder="1"/>
    <xf numFmtId="0" fontId="10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164" fontId="10" fillId="2" borderId="4" xfId="0" applyNumberFormat="1" applyFont="1" applyFill="1" applyBorder="1"/>
    <xf numFmtId="0" fontId="10" fillId="2" borderId="5" xfId="0" applyFont="1" applyFill="1" applyBorder="1"/>
    <xf numFmtId="0" fontId="10" fillId="2" borderId="13" xfId="0" applyFont="1" applyFill="1" applyBorder="1"/>
    <xf numFmtId="0" fontId="10" fillId="2" borderId="2" xfId="0" applyFont="1" applyFill="1" applyBorder="1"/>
    <xf numFmtId="0" fontId="10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/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/>
    <xf numFmtId="0" fontId="2" fillId="2" borderId="10" xfId="0" applyFont="1" applyFill="1" applyBorder="1"/>
    <xf numFmtId="0" fontId="11" fillId="2" borderId="1" xfId="0" applyFont="1" applyFill="1" applyBorder="1"/>
    <xf numFmtId="0" fontId="2" fillId="2" borderId="0" xfId="0" applyFont="1" applyFill="1"/>
    <xf numFmtId="2" fontId="3" fillId="2" borderId="0" xfId="0" applyNumberFormat="1" applyFont="1" applyFill="1"/>
    <xf numFmtId="164" fontId="2" fillId="2" borderId="0" xfId="0" applyNumberFormat="1" applyFont="1" applyFill="1"/>
    <xf numFmtId="0" fontId="2" fillId="2" borderId="2" xfId="0" applyFont="1" applyFill="1" applyBorder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center"/>
    </xf>
    <xf numFmtId="0" fontId="2" fillId="2" borderId="13" xfId="0" applyFont="1" applyFill="1" applyBorder="1"/>
    <xf numFmtId="0" fontId="11" fillId="2" borderId="13" xfId="0" applyFont="1" applyFill="1" applyBorder="1"/>
    <xf numFmtId="2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37" fillId="2" borderId="0" xfId="0" applyFont="1" applyFill="1"/>
    <xf numFmtId="0" fontId="41" fillId="2" borderId="13" xfId="0" applyFont="1" applyFill="1" applyBorder="1"/>
    <xf numFmtId="0" fontId="38" fillId="2" borderId="0" xfId="0" applyFont="1" applyFill="1"/>
    <xf numFmtId="2" fontId="40" fillId="2" borderId="0" xfId="0" applyNumberFormat="1" applyFont="1" applyFill="1"/>
    <xf numFmtId="164" fontId="38" fillId="2" borderId="0" xfId="0" applyNumberFormat="1" applyFont="1" applyFill="1"/>
    <xf numFmtId="0" fontId="38" fillId="2" borderId="2" xfId="0" applyFont="1" applyFill="1" applyBorder="1"/>
    <xf numFmtId="2" fontId="40" fillId="2" borderId="0" xfId="0" applyNumberFormat="1" applyFont="1" applyFill="1" applyAlignment="1">
      <alignment horizontal="center"/>
    </xf>
    <xf numFmtId="0" fontId="11" fillId="2" borderId="13" xfId="0" applyFont="1" applyFill="1" applyBorder="1" applyAlignment="1">
      <alignment vertical="center"/>
    </xf>
    <xf numFmtId="0" fontId="14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 wrapText="1"/>
    </xf>
    <xf numFmtId="0" fontId="15" fillId="2" borderId="12" xfId="0" applyFont="1" applyFill="1" applyBorder="1"/>
    <xf numFmtId="0" fontId="14" fillId="2" borderId="13" xfId="0" applyFont="1" applyFill="1" applyBorder="1" applyAlignment="1">
      <alignment horizontal="left"/>
    </xf>
    <xf numFmtId="0" fontId="15" fillId="2" borderId="0" xfId="0" applyFont="1" applyFill="1" applyAlignment="1">
      <alignment horizontal="left" wrapText="1"/>
    </xf>
    <xf numFmtId="0" fontId="15" fillId="2" borderId="2" xfId="0" applyFont="1" applyFill="1" applyBorder="1"/>
    <xf numFmtId="0" fontId="2" fillId="2" borderId="13" xfId="0" applyFont="1" applyFill="1" applyBorder="1" applyAlignment="1">
      <alignment horizontal="left" vertical="top"/>
    </xf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left"/>
    </xf>
    <xf numFmtId="2" fontId="2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0" fontId="38" fillId="2" borderId="16" xfId="0" applyFont="1" applyFill="1" applyBorder="1"/>
    <xf numFmtId="0" fontId="38" fillId="2" borderId="17" xfId="0" applyFont="1" applyFill="1" applyBorder="1" applyAlignment="1">
      <alignment horizontal="left" vertical="center"/>
    </xf>
    <xf numFmtId="0" fontId="38" fillId="2" borderId="17" xfId="0" applyFont="1" applyFill="1" applyBorder="1" applyAlignment="1">
      <alignment horizontal="left"/>
    </xf>
    <xf numFmtId="0" fontId="38" fillId="2" borderId="18" xfId="0" applyFont="1" applyFill="1" applyBorder="1"/>
    <xf numFmtId="0" fontId="2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23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3" fillId="2" borderId="0" xfId="0" applyFont="1" applyFill="1"/>
    <xf numFmtId="0" fontId="38" fillId="2" borderId="13" xfId="0" applyFont="1" applyFill="1" applyBorder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left" vertical="center"/>
    </xf>
    <xf numFmtId="0" fontId="38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0" fillId="2" borderId="0" xfId="0" applyFont="1" applyFill="1"/>
    <xf numFmtId="0" fontId="10" fillId="2" borderId="10" xfId="0" applyFont="1" applyFill="1" applyBorder="1" applyAlignment="1">
      <alignment vertical="top"/>
    </xf>
    <xf numFmtId="0" fontId="10" fillId="2" borderId="11" xfId="0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1" fontId="2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 applyProtection="1">
      <alignment vertical="center"/>
      <protection locked="0"/>
    </xf>
    <xf numFmtId="164" fontId="2" fillId="2" borderId="23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2" fontId="2" fillId="2" borderId="0" xfId="0" applyNumberFormat="1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25" fillId="2" borderId="13" xfId="0" applyFont="1" applyFill="1" applyBorder="1" applyAlignment="1">
      <alignment vertical="center"/>
    </xf>
    <xf numFmtId="0" fontId="25" fillId="2" borderId="0" xfId="0" applyFont="1" applyFill="1" applyAlignment="1">
      <alignment vertical="center" wrapText="1"/>
    </xf>
    <xf numFmtId="2" fontId="6" fillId="2" borderId="0" xfId="0" applyNumberFormat="1" applyFont="1" applyFill="1" applyAlignment="1">
      <alignment vertical="center" wrapText="1"/>
    </xf>
    <xf numFmtId="0" fontId="21" fillId="2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4" fillId="2" borderId="2" xfId="0" applyFont="1" applyFill="1" applyBorder="1"/>
    <xf numFmtId="0" fontId="21" fillId="2" borderId="13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21" fillId="2" borderId="2" xfId="0" applyFont="1" applyFill="1" applyBorder="1"/>
    <xf numFmtId="2" fontId="10" fillId="2" borderId="0" xfId="0" applyNumberFormat="1" applyFont="1" applyFill="1" applyAlignment="1">
      <alignment vertical="center"/>
    </xf>
    <xf numFmtId="2" fontId="2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8" fontId="2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26" fillId="2" borderId="0" xfId="0" applyFont="1" applyFill="1"/>
    <xf numFmtId="0" fontId="26" fillId="2" borderId="13" xfId="0" applyFont="1" applyFill="1" applyBorder="1"/>
    <xf numFmtId="0" fontId="27" fillId="2" borderId="0" xfId="0" applyFont="1" applyFill="1" applyAlignment="1">
      <alignment vertical="center" wrapText="1"/>
    </xf>
    <xf numFmtId="2" fontId="27" fillId="2" borderId="0" xfId="0" applyNumberFormat="1" applyFont="1" applyFill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left"/>
    </xf>
    <xf numFmtId="0" fontId="27" fillId="2" borderId="2" xfId="0" applyFont="1" applyFill="1" applyBorder="1"/>
    <xf numFmtId="0" fontId="34" fillId="2" borderId="0" xfId="0" applyFont="1" applyFill="1"/>
    <xf numFmtId="2" fontId="31" fillId="2" borderId="0" xfId="0" applyNumberFormat="1" applyFont="1" applyFill="1"/>
    <xf numFmtId="0" fontId="27" fillId="2" borderId="0" xfId="0" applyFont="1" applyFill="1" applyAlignment="1">
      <alignment horizontal="left" vertical="center" wrapText="1"/>
    </xf>
    <xf numFmtId="2" fontId="27" fillId="2" borderId="0" xfId="0" applyNumberFormat="1" applyFont="1" applyFill="1" applyAlignment="1">
      <alignment horizontal="center" vertical="center"/>
    </xf>
    <xf numFmtId="2" fontId="26" fillId="2" borderId="0" xfId="0" applyNumberFormat="1" applyFont="1" applyFill="1"/>
    <xf numFmtId="0" fontId="20" fillId="2" borderId="2" xfId="0" applyFont="1" applyFill="1" applyBorder="1"/>
    <xf numFmtId="164" fontId="10" fillId="2" borderId="0" xfId="0" applyNumberFormat="1" applyFont="1" applyFill="1"/>
    <xf numFmtId="0" fontId="14" fillId="2" borderId="13" xfId="0" applyFont="1" applyFill="1" applyBorder="1"/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2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left" vertical="top"/>
    </xf>
    <xf numFmtId="49" fontId="3" fillId="2" borderId="0" xfId="0" applyNumberFormat="1" applyFont="1" applyFill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10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right" vertical="top"/>
    </xf>
    <xf numFmtId="49" fontId="2" fillId="2" borderId="6" xfId="0" applyNumberFormat="1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0" fontId="10" fillId="2" borderId="18" xfId="0" applyFont="1" applyFill="1" applyBorder="1"/>
    <xf numFmtId="0" fontId="1" fillId="2" borderId="7" xfId="0" applyFont="1" applyFill="1" applyBorder="1"/>
    <xf numFmtId="2" fontId="16" fillId="2" borderId="7" xfId="0" applyNumberFormat="1" applyFont="1" applyFill="1" applyBorder="1"/>
    <xf numFmtId="49" fontId="2" fillId="2" borderId="7" xfId="0" applyNumberFormat="1" applyFont="1" applyFill="1" applyBorder="1" applyAlignment="1">
      <alignment horizontal="left" vertical="top"/>
    </xf>
    <xf numFmtId="0" fontId="37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  <xf numFmtId="0" fontId="21" fillId="2" borderId="7" xfId="0" applyFont="1" applyFill="1" applyBorder="1"/>
    <xf numFmtId="0" fontId="47" fillId="2" borderId="6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25" fillId="0" borderId="0" xfId="0" applyFont="1" applyFill="1" applyAlignment="1">
      <alignment horizontal="left" vertical="top"/>
    </xf>
    <xf numFmtId="4" fontId="35" fillId="0" borderId="0" xfId="0" applyNumberFormat="1" applyFont="1" applyFill="1" applyAlignment="1">
      <alignment horizontal="right" vertical="top"/>
    </xf>
    <xf numFmtId="0" fontId="25" fillId="0" borderId="0" xfId="0" quotePrefix="1" applyFont="1" applyFill="1" applyAlignment="1">
      <alignment horizontal="left" vertical="top"/>
    </xf>
    <xf numFmtId="4" fontId="25" fillId="0" borderId="0" xfId="0" applyNumberFormat="1" applyFont="1" applyFill="1" applyAlignment="1">
      <alignment horizontal="right" vertical="top"/>
    </xf>
    <xf numFmtId="0" fontId="20" fillId="0" borderId="0" xfId="0" applyFont="1" applyFill="1"/>
    <xf numFmtId="1" fontId="10" fillId="0" borderId="0" xfId="0" applyNumberFormat="1" applyFont="1" applyFill="1"/>
    <xf numFmtId="4" fontId="35" fillId="0" borderId="0" xfId="0" quotePrefix="1" applyNumberFormat="1" applyFont="1" applyFill="1" applyAlignment="1">
      <alignment horizontal="right" vertical="top"/>
    </xf>
    <xf numFmtId="4" fontId="32" fillId="0" borderId="0" xfId="0" applyNumberFormat="1" applyFont="1" applyFill="1" applyAlignment="1">
      <alignment horizontal="left" vertical="top"/>
    </xf>
    <xf numFmtId="2" fontId="10" fillId="0" borderId="0" xfId="0" applyNumberFormat="1" applyFont="1" applyFill="1"/>
    <xf numFmtId="0" fontId="2" fillId="0" borderId="0" xfId="0" applyFont="1" applyFill="1" applyAlignment="1">
      <alignment horizontal="left"/>
    </xf>
    <xf numFmtId="2" fontId="21" fillId="0" borderId="0" xfId="0" applyNumberFormat="1" applyFont="1" applyFill="1" applyAlignment="1">
      <alignment horizontal="right" vertical="center"/>
    </xf>
    <xf numFmtId="164" fontId="10" fillId="0" borderId="0" xfId="0" applyNumberFormat="1" applyFont="1" applyFill="1"/>
    <xf numFmtId="0" fontId="0" fillId="0" borderId="0" xfId="0" applyFill="1"/>
    <xf numFmtId="0" fontId="10" fillId="0" borderId="0" xfId="0" applyFont="1" applyFill="1" applyAlignment="1">
      <alignment vertical="center"/>
    </xf>
    <xf numFmtId="0" fontId="10" fillId="0" borderId="2" xfId="0" applyFont="1" applyFill="1" applyBorder="1"/>
    <xf numFmtId="0" fontId="37" fillId="0" borderId="0" xfId="0" applyFont="1" applyFill="1"/>
    <xf numFmtId="0" fontId="15" fillId="0" borderId="0" xfId="0" applyFont="1" applyFill="1"/>
    <xf numFmtId="0" fontId="38" fillId="0" borderId="0" xfId="0" applyFont="1" applyFill="1"/>
    <xf numFmtId="0" fontId="2" fillId="0" borderId="0" xfId="0" applyFont="1" applyFill="1"/>
    <xf numFmtId="0" fontId="17" fillId="0" borderId="0" xfId="0" applyFont="1" applyFill="1"/>
    <xf numFmtId="0" fontId="2" fillId="0" borderId="0" xfId="0" applyFont="1" applyFill="1" applyAlignment="1">
      <alignment vertical="top"/>
    </xf>
    <xf numFmtId="0" fontId="21" fillId="0" borderId="0" xfId="0" applyFont="1" applyFill="1"/>
    <xf numFmtId="0" fontId="26" fillId="0" borderId="0" xfId="0" applyFont="1" applyFill="1"/>
    <xf numFmtId="0" fontId="13" fillId="0" borderId="0" xfId="0" applyFont="1" applyFill="1"/>
    <xf numFmtId="0" fontId="2" fillId="0" borderId="0" xfId="0" applyFont="1" applyFill="1" applyAlignment="1">
      <alignment vertical="center"/>
    </xf>
    <xf numFmtId="0" fontId="24" fillId="0" borderId="0" xfId="0" applyFont="1" applyFill="1" applyAlignment="1">
      <alignment horizontal="left"/>
    </xf>
    <xf numFmtId="0" fontId="12" fillId="0" borderId="0" xfId="0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7" fillId="0" borderId="0" xfId="0" applyFont="1" applyFill="1"/>
    <xf numFmtId="0" fontId="12" fillId="0" borderId="0" xfId="0" applyFont="1" applyFill="1"/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39" fillId="0" borderId="0" xfId="0" applyFont="1" applyFill="1"/>
    <xf numFmtId="0" fontId="36" fillId="0" borderId="0" xfId="0" applyFont="1" applyFill="1"/>
    <xf numFmtId="0" fontId="23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42" fillId="0" borderId="0" xfId="0" applyFont="1" applyFill="1"/>
    <xf numFmtId="0" fontId="10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top"/>
    </xf>
    <xf numFmtId="0" fontId="36" fillId="0" borderId="0" xfId="0" applyFont="1" applyFill="1" applyAlignment="1">
      <alignment vertical="top"/>
    </xf>
    <xf numFmtId="0" fontId="10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6" fillId="0" borderId="0" xfId="0" applyFont="1" applyFill="1"/>
    <xf numFmtId="0" fontId="33" fillId="0" borderId="0" xfId="0" applyFont="1" applyFill="1"/>
    <xf numFmtId="0" fontId="32" fillId="0" borderId="0" xfId="0" applyFont="1" applyFill="1"/>
    <xf numFmtId="2" fontId="2" fillId="0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left" vertical="center"/>
    </xf>
    <xf numFmtId="0" fontId="22" fillId="2" borderId="1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top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47" fillId="2" borderId="13" xfId="0" applyFont="1" applyFill="1" applyBorder="1"/>
    <xf numFmtId="0" fontId="1" fillId="2" borderId="0" xfId="0" applyFont="1" applyFill="1" applyBorder="1"/>
    <xf numFmtId="0" fontId="10" fillId="2" borderId="0" xfId="0" applyFont="1" applyFill="1" applyBorder="1"/>
    <xf numFmtId="2" fontId="16" fillId="2" borderId="0" xfId="0" applyNumberFormat="1" applyFont="1" applyFill="1" applyBorder="1"/>
    <xf numFmtId="0" fontId="47" fillId="2" borderId="0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0" fillId="0" borderId="0" xfId="0" applyFont="1" applyFill="1" applyBorder="1"/>
    <xf numFmtId="0" fontId="33" fillId="0" borderId="0" xfId="0" applyFont="1" applyFill="1" applyBorder="1"/>
    <xf numFmtId="0" fontId="26" fillId="0" borderId="0" xfId="0" applyFont="1" applyFill="1" applyBorder="1"/>
    <xf numFmtId="0" fontId="10" fillId="2" borderId="4" xfId="0" applyFont="1" applyFill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38" fillId="0" borderId="2" xfId="0" applyFont="1" applyBorder="1" applyProtection="1"/>
    <xf numFmtId="0" fontId="2" fillId="0" borderId="13" xfId="0" applyFont="1" applyBorder="1" applyAlignment="1" applyProtection="1"/>
    <xf numFmtId="0" fontId="38" fillId="0" borderId="0" xfId="0" applyFont="1" applyBorder="1" applyAlignment="1" applyProtection="1">
      <alignment horizontal="left"/>
    </xf>
    <xf numFmtId="0" fontId="38" fillId="0" borderId="13" xfId="0" applyFont="1" applyBorder="1" applyAlignment="1" applyProtection="1"/>
    <xf numFmtId="0" fontId="10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38" fillId="0" borderId="8" xfId="0" applyFont="1" applyBorder="1" applyProtection="1"/>
    <xf numFmtId="0" fontId="38" fillId="0" borderId="3" xfId="0" applyFont="1" applyBorder="1" applyAlignment="1" applyProtection="1"/>
    <xf numFmtId="0" fontId="38" fillId="0" borderId="5" xfId="0" applyFont="1" applyBorder="1" applyProtection="1"/>
    <xf numFmtId="0" fontId="2" fillId="2" borderId="18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64" fontId="25" fillId="2" borderId="9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5" fillId="3" borderId="19" xfId="0" applyFont="1" applyFill="1" applyBorder="1" applyAlignment="1">
      <alignment horizontal="center" vertical="center" wrapText="1"/>
    </xf>
    <xf numFmtId="164" fontId="25" fillId="3" borderId="2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/>
      <protection locked="0"/>
    </xf>
    <xf numFmtId="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1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 applyProtection="1">
      <alignment horizontal="center" vertical="center"/>
    </xf>
    <xf numFmtId="14" fontId="2" fillId="2" borderId="8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</xf>
    <xf numFmtId="169" fontId="2" fillId="2" borderId="0" xfId="0" applyNumberFormat="1" applyFont="1" applyFill="1" applyBorder="1" applyAlignment="1" applyProtection="1">
      <alignment horizontal="center" vertical="center"/>
    </xf>
    <xf numFmtId="14" fontId="2" fillId="2" borderId="26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" fontId="33" fillId="0" borderId="0" xfId="0" applyNumberFormat="1" applyFont="1" applyFill="1" applyAlignment="1">
      <alignment horizontal="left" vertical="top"/>
    </xf>
    <xf numFmtId="3" fontId="6" fillId="0" borderId="0" xfId="0" applyNumberFormat="1" applyFont="1"/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right"/>
    </xf>
    <xf numFmtId="164" fontId="25" fillId="2" borderId="9" xfId="0" applyNumberFormat="1" applyFont="1" applyFill="1" applyBorder="1" applyAlignment="1">
      <alignment vertical="center" wrapText="1"/>
    </xf>
    <xf numFmtId="2" fontId="25" fillId="2" borderId="0" xfId="0" applyNumberFormat="1" applyFont="1" applyFill="1" applyAlignment="1">
      <alignment horizontal="right" vertical="center"/>
    </xf>
    <xf numFmtId="4" fontId="25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vertic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/>
    </xf>
    <xf numFmtId="2" fontId="2" fillId="4" borderId="0" xfId="0" applyNumberFormat="1" applyFont="1" applyFill="1" applyBorder="1" applyAlignment="1" applyProtection="1">
      <alignment horizontal="center" vertical="center"/>
      <protection locked="0"/>
    </xf>
    <xf numFmtId="2" fontId="2" fillId="4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" xfId="0" applyFont="1" applyFill="1" applyBorder="1"/>
    <xf numFmtId="1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165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right" vertical="center" wrapText="1"/>
    </xf>
    <xf numFmtId="0" fontId="10" fillId="4" borderId="2" xfId="0" applyFont="1" applyFill="1" applyBorder="1" applyAlignment="1">
      <alignment vertical="center"/>
    </xf>
    <xf numFmtId="169" fontId="2" fillId="4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164" fontId="10" fillId="2" borderId="7" xfId="0" applyNumberFormat="1" applyFont="1" applyFill="1" applyBorder="1" applyAlignment="1">
      <alignment horizontal="right"/>
    </xf>
    <xf numFmtId="2" fontId="10" fillId="2" borderId="0" xfId="0" applyNumberFormat="1" applyFont="1" applyFill="1" applyBorder="1"/>
    <xf numFmtId="164" fontId="10" fillId="2" borderId="0" xfId="0" applyNumberFormat="1" applyFont="1" applyFill="1" applyBorder="1"/>
    <xf numFmtId="4" fontId="49" fillId="0" borderId="0" xfId="0" applyNumberFormat="1" applyFont="1" applyFill="1" applyAlignment="1">
      <alignment horizontal="right" vertical="top"/>
    </xf>
    <xf numFmtId="14" fontId="2" fillId="2" borderId="6" xfId="0" applyNumberFormat="1" applyFont="1" applyFill="1" applyBorder="1" applyAlignment="1" applyProtection="1">
      <alignment horizontal="center" vertical="center"/>
      <protection locked="0"/>
    </xf>
    <xf numFmtId="14" fontId="2" fillId="2" borderId="7" xfId="0" applyNumberFormat="1" applyFont="1" applyFill="1" applyBorder="1" applyAlignment="1" applyProtection="1">
      <alignment horizontal="center" vertical="center"/>
      <protection locked="0"/>
    </xf>
    <xf numFmtId="14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14" xfId="0" quotePrefix="1" applyNumberFormat="1" applyFont="1" applyFill="1" applyBorder="1" applyAlignment="1" applyProtection="1">
      <alignment horizontal="center"/>
      <protection locked="0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2" fillId="2" borderId="13" xfId="1" applyFont="1" applyFill="1" applyBorder="1" applyAlignment="1">
      <alignment horizontal="left" vertical="center"/>
    </xf>
    <xf numFmtId="0" fontId="22" fillId="2" borderId="0" xfId="1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14" fontId="2" fillId="2" borderId="14" xfId="0" applyNumberFormat="1" applyFont="1" applyFill="1" applyBorder="1" applyAlignment="1" applyProtection="1">
      <alignment horizontal="center"/>
      <protection locked="0"/>
    </xf>
    <xf numFmtId="1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2" fillId="2" borderId="13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/>
    </xf>
    <xf numFmtId="165" fontId="2" fillId="2" borderId="14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168" fontId="2" fillId="2" borderId="14" xfId="0" applyNumberFormat="1" applyFont="1" applyFill="1" applyBorder="1" applyAlignment="1" applyProtection="1">
      <alignment horizontal="center" vertical="center"/>
      <protection locked="0"/>
    </xf>
    <xf numFmtId="168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4" fontId="25" fillId="2" borderId="14" xfId="0" applyNumberFormat="1" applyFont="1" applyFill="1" applyBorder="1" applyAlignment="1">
      <alignment horizontal="center" vertical="center"/>
    </xf>
    <xf numFmtId="4" fontId="25" fillId="2" borderId="1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65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166" fontId="2" fillId="2" borderId="14" xfId="0" applyNumberFormat="1" applyFont="1" applyFill="1" applyBorder="1" applyAlignment="1" applyProtection="1">
      <alignment horizontal="center" vertical="center"/>
      <protection locked="0"/>
    </xf>
    <xf numFmtId="166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0" fontId="10" fillId="2" borderId="26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7" fontId="2" fillId="2" borderId="14" xfId="0" applyNumberFormat="1" applyFont="1" applyFill="1" applyBorder="1" applyAlignment="1">
      <alignment horizontal="center" vertical="center" wrapText="1"/>
    </xf>
    <xf numFmtId="7" fontId="2" fillId="2" borderId="15" xfId="0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top"/>
    </xf>
    <xf numFmtId="49" fontId="2" fillId="2" borderId="13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4" fontId="25" fillId="3" borderId="14" xfId="0" applyNumberFormat="1" applyFont="1" applyFill="1" applyBorder="1" applyAlignment="1">
      <alignment horizontal="center" vertical="center" wrapText="1"/>
    </xf>
    <xf numFmtId="4" fontId="25" fillId="3" borderId="1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top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2" fillId="2" borderId="0" xfId="0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0" fillId="5" borderId="0" xfId="0" applyFont="1" applyFill="1" applyAlignment="1" applyProtection="1">
      <alignment horizontal="left" vertical="center" wrapText="1"/>
      <protection locked="0" hidden="1"/>
    </xf>
    <xf numFmtId="0" fontId="0" fillId="5" borderId="0" xfId="0" applyFill="1" applyAlignment="1" applyProtection="1">
      <alignment horizontal="left" vertical="center" wrapText="1"/>
      <protection locked="0" hidden="1"/>
    </xf>
    <xf numFmtId="0" fontId="0" fillId="5" borderId="2" xfId="0" applyFill="1" applyBorder="1" applyAlignment="1" applyProtection="1">
      <alignment horizontal="left" vertical="center" wrapText="1"/>
      <protection locked="0" hidden="1"/>
    </xf>
    <xf numFmtId="0" fontId="2" fillId="2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0" xfId="0" applyFont="1" applyFill="1" applyAlignment="1" applyProtection="1">
      <alignment horizontal="center"/>
    </xf>
    <xf numFmtId="0" fontId="3" fillId="2" borderId="1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" fontId="2" fillId="2" borderId="14" xfId="0" applyNumberFormat="1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2" fontId="2" fillId="2" borderId="0" xfId="0" applyNumberFormat="1" applyFont="1" applyFill="1" applyAlignment="1" applyProtection="1">
      <alignment horizontal="center" vertical="center"/>
      <protection locked="0"/>
    </xf>
    <xf numFmtId="0" fontId="12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14" xfId="0" quotePrefix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2" borderId="26" xfId="0" applyNumberFormat="1" applyFont="1" applyFill="1" applyBorder="1" applyAlignment="1" applyProtection="1">
      <alignment horizontal="center" vertical="center"/>
    </xf>
    <xf numFmtId="0" fontId="2" fillId="2" borderId="1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/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3" xfId="0" applyBorder="1" applyAlignment="1" applyProtection="1">
      <alignment horizontal="left" wrapText="1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 hidden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G282"/>
  <sheetViews>
    <sheetView showGridLines="0" view="pageBreakPreview" zoomScaleNormal="100" zoomScaleSheetLayoutView="100" workbookViewId="0">
      <selection activeCell="B13" sqref="B13:G13"/>
    </sheetView>
  </sheetViews>
  <sheetFormatPr baseColWidth="10" defaultColWidth="11.44140625" defaultRowHeight="13.2" x14ac:dyDescent="0.25"/>
  <cols>
    <col min="1" max="1" width="2.109375" style="167" customWidth="1"/>
    <col min="2" max="2" width="3.6640625" style="167" customWidth="1"/>
    <col min="3" max="3" width="17.109375" style="167" customWidth="1"/>
    <col min="4" max="4" width="10" style="167" customWidth="1"/>
    <col min="5" max="5" width="11.33203125" style="167" customWidth="1"/>
    <col min="6" max="6" width="11" style="167" customWidth="1"/>
    <col min="7" max="7" width="10.33203125" style="167" customWidth="1"/>
    <col min="8" max="8" width="10.33203125" style="177" customWidth="1"/>
    <col min="9" max="9" width="13.5546875" style="180" customWidth="1"/>
    <col min="10" max="10" width="2" style="167" customWidth="1"/>
    <col min="11" max="11" width="3.33203125" style="167" customWidth="1"/>
    <col min="12" max="16384" width="11.44140625" style="181"/>
  </cols>
  <sheetData>
    <row r="1" spans="1:18" x14ac:dyDescent="0.25">
      <c r="L1" s="167"/>
      <c r="M1" s="167"/>
      <c r="N1" s="167"/>
    </row>
    <row r="2" spans="1:18" s="167" customFormat="1" ht="24" customHeight="1" x14ac:dyDescent="0.4">
      <c r="B2" s="166" t="s">
        <v>126</v>
      </c>
      <c r="C2" s="165"/>
      <c r="D2" s="160"/>
      <c r="E2" s="160"/>
      <c r="F2" s="5"/>
      <c r="G2" s="5"/>
      <c r="H2" s="161"/>
      <c r="I2" s="321" t="s">
        <v>131</v>
      </c>
      <c r="J2" s="8"/>
    </row>
    <row r="3" spans="1:18" s="167" customFormat="1" ht="24" customHeight="1" x14ac:dyDescent="0.4">
      <c r="B3" s="228"/>
      <c r="C3" s="232" t="s">
        <v>98</v>
      </c>
      <c r="D3" s="229"/>
      <c r="E3" s="229"/>
      <c r="F3" s="230"/>
      <c r="G3" s="230"/>
      <c r="H3" s="231"/>
      <c r="J3" s="19"/>
    </row>
    <row r="4" spans="1:18" s="167" customFormat="1" ht="7.95" customHeight="1" x14ac:dyDescent="0.25">
      <c r="B4" s="13"/>
      <c r="C4" s="14"/>
      <c r="D4" s="14"/>
      <c r="E4" s="14"/>
      <c r="F4" s="14"/>
      <c r="G4" s="14"/>
      <c r="H4" s="15"/>
      <c r="I4" s="16"/>
      <c r="J4" s="17"/>
    </row>
    <row r="5" spans="1:18" s="167" customFormat="1" ht="7.95" customHeight="1" x14ac:dyDescent="0.25">
      <c r="B5" s="4"/>
      <c r="C5" s="5"/>
      <c r="D5" s="5"/>
      <c r="E5" s="5"/>
      <c r="F5" s="5"/>
      <c r="G5" s="5"/>
      <c r="H5" s="6"/>
      <c r="I5" s="7"/>
      <c r="J5" s="8"/>
    </row>
    <row r="6" spans="1:18" s="167" customFormat="1" ht="13.65" customHeight="1" x14ac:dyDescent="0.25">
      <c r="A6" s="182"/>
      <c r="B6" s="10"/>
      <c r="C6" s="11" t="s">
        <v>93</v>
      </c>
      <c r="D6" s="11"/>
      <c r="E6" s="11"/>
      <c r="F6" s="11"/>
      <c r="G6" s="325"/>
      <c r="H6" s="326"/>
      <c r="I6" s="327"/>
      <c r="J6" s="12"/>
      <c r="K6" s="182"/>
      <c r="L6" s="182"/>
      <c r="M6" s="182"/>
    </row>
    <row r="7" spans="1:18" s="167" customFormat="1" ht="6" customHeight="1" x14ac:dyDescent="0.25">
      <c r="A7" s="182"/>
      <c r="B7" s="66"/>
      <c r="C7" s="11"/>
      <c r="D7" s="11"/>
      <c r="E7" s="11"/>
      <c r="F7" s="11"/>
      <c r="G7" s="280"/>
      <c r="H7" s="280"/>
      <c r="I7" s="280"/>
      <c r="J7" s="12"/>
      <c r="K7" s="182"/>
      <c r="L7" s="182"/>
      <c r="M7" s="182"/>
    </row>
    <row r="8" spans="1:18" s="167" customFormat="1" ht="13.65" customHeight="1" x14ac:dyDescent="0.25">
      <c r="A8" s="182"/>
      <c r="B8" s="10"/>
      <c r="C8" s="11" t="s">
        <v>94</v>
      </c>
      <c r="D8" s="328"/>
      <c r="E8" s="329"/>
      <c r="F8" s="329"/>
      <c r="G8" s="329"/>
      <c r="H8" s="329"/>
      <c r="I8" s="330"/>
      <c r="J8" s="12"/>
      <c r="K8" s="182"/>
    </row>
    <row r="9" spans="1:18" s="167" customFormat="1" ht="7.95" customHeight="1" thickBot="1" x14ac:dyDescent="0.3">
      <c r="B9" s="13"/>
      <c r="C9" s="14"/>
      <c r="D9" s="14"/>
      <c r="E9" s="14"/>
      <c r="F9" s="14"/>
      <c r="G9" s="14"/>
      <c r="H9" s="15"/>
      <c r="I9" s="16"/>
      <c r="J9" s="159"/>
    </row>
    <row r="10" spans="1:18" s="167" customFormat="1" ht="7.95" customHeight="1" x14ac:dyDescent="0.25">
      <c r="A10" s="183"/>
      <c r="B10" s="20"/>
      <c r="C10" s="21"/>
      <c r="D10" s="22"/>
      <c r="E10" s="23"/>
      <c r="F10" s="23"/>
      <c r="G10" s="23"/>
      <c r="H10" s="23"/>
      <c r="I10" s="23"/>
      <c r="J10" s="24"/>
      <c r="L10" s="187"/>
    </row>
    <row r="11" spans="1:18" s="167" customFormat="1" ht="11.25" customHeight="1" x14ac:dyDescent="0.25">
      <c r="B11" s="26"/>
      <c r="C11" s="3"/>
      <c r="D11" s="27"/>
      <c r="E11" s="27"/>
      <c r="F11" s="27"/>
      <c r="G11" s="27"/>
      <c r="H11" s="28" t="s">
        <v>9</v>
      </c>
      <c r="I11" s="29"/>
      <c r="J11" s="30"/>
      <c r="K11" s="187"/>
      <c r="L11" s="187"/>
      <c r="M11" s="187"/>
    </row>
    <row r="12" spans="1:18" s="167" customFormat="1" ht="7.95" customHeight="1" x14ac:dyDescent="0.25">
      <c r="B12" s="26"/>
      <c r="C12" s="3"/>
      <c r="D12" s="27"/>
      <c r="E12" s="27"/>
      <c r="F12" s="27"/>
      <c r="G12" s="27"/>
      <c r="H12" s="28"/>
      <c r="I12" s="29"/>
      <c r="J12" s="30"/>
      <c r="K12" s="187"/>
      <c r="L12" s="187"/>
      <c r="M12" s="187"/>
    </row>
    <row r="13" spans="1:18" s="167" customFormat="1" x14ac:dyDescent="0.25">
      <c r="B13" s="331" t="s">
        <v>90</v>
      </c>
      <c r="C13" s="332"/>
      <c r="D13" s="332"/>
      <c r="E13" s="332"/>
      <c r="F13" s="332"/>
      <c r="G13" s="332"/>
      <c r="H13" s="36"/>
      <c r="I13" s="37"/>
      <c r="J13" s="30"/>
      <c r="K13" s="187"/>
      <c r="L13" s="187"/>
      <c r="M13" s="187"/>
    </row>
    <row r="14" spans="1:18" s="167" customFormat="1" ht="7.95" customHeight="1" x14ac:dyDescent="0.25">
      <c r="B14" s="39"/>
      <c r="C14" s="3"/>
      <c r="D14" s="27"/>
      <c r="E14" s="27"/>
      <c r="F14" s="27"/>
      <c r="G14" s="27"/>
      <c r="H14" s="28"/>
      <c r="I14" s="29"/>
      <c r="J14" s="30"/>
      <c r="K14" s="187"/>
      <c r="L14" s="187"/>
      <c r="M14" s="187"/>
      <c r="R14" s="173"/>
    </row>
    <row r="15" spans="1:18" s="167" customFormat="1" x14ac:dyDescent="0.25">
      <c r="B15" s="331" t="str">
        <f>IF(ISBLANK(H18),"  Nr. 2.4.3.1  Initialbegründung mit geringen Pflanzenzahlen ","  Bitte verwenden Sie zur Initialbegründung im Standardverband ggf. eine neue Anlage")</f>
        <v xml:space="preserve">  Nr. 2.4.3.1  Initialbegründung mit geringen Pflanzenzahlen </v>
      </c>
      <c r="C15" s="332"/>
      <c r="D15" s="332"/>
      <c r="E15" s="332"/>
      <c r="F15" s="332"/>
      <c r="G15" s="332"/>
      <c r="H15" s="36"/>
      <c r="I15" s="37"/>
      <c r="J15" s="30"/>
      <c r="K15" s="187"/>
      <c r="L15" s="187"/>
      <c r="M15" s="187"/>
      <c r="R15" s="173"/>
    </row>
    <row r="16" spans="1:18" s="167" customFormat="1" ht="12.75" customHeight="1" x14ac:dyDescent="0.25">
      <c r="B16" s="333" t="str">
        <f>IF(ISBLANK(H18),"                      (Saat, Pflanzung oder Förd. vorhandener NV)"," ")</f>
        <v xml:space="preserve">                      (Saat, Pflanzung oder Förd. vorhandener NV)</v>
      </c>
      <c r="C16" s="334"/>
      <c r="D16" s="334"/>
      <c r="E16" s="334"/>
      <c r="F16" s="334"/>
      <c r="G16" s="334"/>
      <c r="H16" s="37"/>
      <c r="I16" s="37"/>
      <c r="J16" s="30"/>
      <c r="K16" s="187"/>
      <c r="L16" s="187"/>
      <c r="M16" s="187"/>
      <c r="R16" s="173"/>
    </row>
    <row r="17" spans="1:18" s="167" customFormat="1" ht="7.95" customHeight="1" x14ac:dyDescent="0.25">
      <c r="B17" s="331"/>
      <c r="C17" s="332"/>
      <c r="D17" s="332"/>
      <c r="E17" s="332"/>
      <c r="F17" s="332"/>
      <c r="G17" s="332"/>
      <c r="H17" s="40"/>
      <c r="I17" s="41"/>
      <c r="J17" s="30"/>
      <c r="K17" s="187"/>
      <c r="L17" s="187"/>
      <c r="M17" s="187"/>
      <c r="R17" s="173"/>
    </row>
    <row r="18" spans="1:18" s="167" customFormat="1" x14ac:dyDescent="0.25">
      <c r="B18" s="331" t="str">
        <f>IF(ISBLANK(H15),"  Nr. 2.4.3.2  Wiederbewaldung im Standardverband", "  Bitte verwenden Sie zur Wiederbewaldung im Standardverband ggf. eine neue Anlage")</f>
        <v xml:space="preserve">  Nr. 2.4.3.2  Wiederbewaldung im Standardverband</v>
      </c>
      <c r="C18" s="332"/>
      <c r="D18" s="332"/>
      <c r="E18" s="332"/>
      <c r="F18" s="332"/>
      <c r="G18" s="332"/>
      <c r="H18" s="36"/>
      <c r="I18" s="37"/>
      <c r="J18" s="30"/>
      <c r="K18" s="187"/>
      <c r="L18" s="187"/>
      <c r="M18" s="187"/>
      <c r="R18" s="173"/>
    </row>
    <row r="19" spans="1:18" s="167" customFormat="1" ht="14.25" customHeight="1" x14ac:dyDescent="0.25">
      <c r="B19" s="343" t="str">
        <f>IF(ISBLANK(H15),"                      (Saat, Pflanzung oder Förd. vorhandener NV)"," ")</f>
        <v xml:space="preserve">                      (Saat, Pflanzung oder Förd. vorhandener NV)</v>
      </c>
      <c r="C19" s="334"/>
      <c r="D19" s="334"/>
      <c r="E19" s="334"/>
      <c r="F19" s="334"/>
      <c r="G19" s="334"/>
      <c r="H19" s="37"/>
      <c r="I19" s="37"/>
      <c r="J19" s="30"/>
      <c r="K19" s="187"/>
      <c r="L19" s="187"/>
      <c r="M19" s="187"/>
      <c r="R19" s="173"/>
    </row>
    <row r="20" spans="1:18" s="184" customFormat="1" ht="7.95" customHeight="1" x14ac:dyDescent="0.25">
      <c r="B20" s="43"/>
      <c r="C20" s="42"/>
      <c r="D20" s="44"/>
      <c r="E20" s="44"/>
      <c r="F20" s="44"/>
      <c r="G20" s="44"/>
      <c r="H20" s="45"/>
      <c r="I20" s="46"/>
      <c r="J20" s="47"/>
      <c r="K20" s="186"/>
      <c r="L20" s="186"/>
      <c r="M20" s="186"/>
    </row>
    <row r="21" spans="1:18" s="167" customFormat="1" ht="12.75" customHeight="1" x14ac:dyDescent="0.25">
      <c r="B21" s="331" t="s">
        <v>61</v>
      </c>
      <c r="C21" s="332"/>
      <c r="D21" s="332"/>
      <c r="E21" s="332"/>
      <c r="F21" s="332"/>
      <c r="G21" s="344"/>
      <c r="H21" s="36"/>
      <c r="I21" s="37"/>
      <c r="J21" s="30"/>
      <c r="K21" s="187"/>
      <c r="L21" s="187"/>
      <c r="M21" s="187"/>
      <c r="N21" s="184"/>
      <c r="O21" s="184"/>
      <c r="P21" s="184"/>
      <c r="Q21" s="184"/>
    </row>
    <row r="22" spans="1:18" s="167" customFormat="1" ht="7.95" customHeight="1" thickBot="1" x14ac:dyDescent="0.3">
      <c r="B22" s="49"/>
      <c r="C22" s="9"/>
      <c r="D22" s="11"/>
      <c r="E22" s="11"/>
      <c r="F22" s="11"/>
      <c r="G22" s="11"/>
      <c r="H22" s="28"/>
      <c r="I22" s="41"/>
      <c r="J22" s="30"/>
      <c r="K22" s="187"/>
      <c r="L22" s="187"/>
      <c r="M22" s="187"/>
      <c r="N22" s="184"/>
      <c r="O22" s="184"/>
      <c r="P22" s="184"/>
      <c r="Q22" s="184"/>
    </row>
    <row r="23" spans="1:18" s="167" customFormat="1" ht="7.95" customHeight="1" x14ac:dyDescent="0.25">
      <c r="B23" s="50"/>
      <c r="C23" s="51"/>
      <c r="D23" s="51"/>
      <c r="E23" s="51"/>
      <c r="F23" s="51"/>
      <c r="G23" s="51"/>
      <c r="H23" s="51"/>
      <c r="I23" s="51"/>
      <c r="J23" s="52"/>
      <c r="L23" s="185"/>
    </row>
    <row r="24" spans="1:18" s="167" customFormat="1" ht="12.6" customHeight="1" x14ac:dyDescent="0.25">
      <c r="A24" s="185"/>
      <c r="B24" s="53" t="s">
        <v>12</v>
      </c>
      <c r="C24" s="54"/>
      <c r="D24" s="54"/>
      <c r="E24" s="54"/>
      <c r="F24" s="54"/>
      <c r="G24" s="54"/>
      <c r="H24" s="54"/>
      <c r="I24" s="54"/>
      <c r="J24" s="55"/>
      <c r="K24" s="185"/>
      <c r="L24" s="185"/>
      <c r="M24" s="185"/>
    </row>
    <row r="25" spans="1:18" s="167" customFormat="1" ht="7.95" customHeight="1" x14ac:dyDescent="0.25">
      <c r="A25" s="185"/>
      <c r="B25" s="53"/>
      <c r="C25" s="54"/>
      <c r="D25" s="54"/>
      <c r="E25" s="54"/>
      <c r="F25" s="54"/>
      <c r="G25" s="54"/>
      <c r="H25" s="54"/>
      <c r="I25" s="54"/>
      <c r="J25" s="55"/>
      <c r="K25" s="185"/>
      <c r="L25" s="185"/>
      <c r="M25" s="185"/>
    </row>
    <row r="26" spans="1:18" s="167" customFormat="1" x14ac:dyDescent="0.25">
      <c r="B26" s="33" t="s">
        <v>14</v>
      </c>
      <c r="C26" s="27"/>
      <c r="D26" s="27"/>
      <c r="E26" s="27"/>
      <c r="F26" s="27"/>
      <c r="G26" s="27"/>
      <c r="H26" s="40"/>
      <c r="I26" s="29"/>
      <c r="J26" s="30"/>
      <c r="L26" s="187"/>
      <c r="M26" s="187"/>
    </row>
    <row r="27" spans="1:18" s="167" customFormat="1" ht="7.95" customHeight="1" x14ac:dyDescent="0.25">
      <c r="B27" s="33"/>
      <c r="C27" s="27"/>
      <c r="D27" s="27"/>
      <c r="E27" s="27"/>
      <c r="F27" s="27"/>
      <c r="G27" s="27"/>
      <c r="H27" s="40"/>
      <c r="I27" s="29"/>
      <c r="J27" s="30"/>
      <c r="L27" s="187"/>
      <c r="M27" s="187"/>
    </row>
    <row r="28" spans="1:18" s="167" customFormat="1" x14ac:dyDescent="0.25">
      <c r="B28" s="56" t="s">
        <v>11</v>
      </c>
      <c r="C28" s="27"/>
      <c r="D28" s="57"/>
      <c r="E28" s="345"/>
      <c r="F28" s="346"/>
      <c r="G28" s="58" t="s">
        <v>10</v>
      </c>
      <c r="H28" s="345"/>
      <c r="I28" s="346"/>
      <c r="J28" s="30"/>
      <c r="L28" s="187"/>
      <c r="M28" s="187"/>
    </row>
    <row r="29" spans="1:18" s="167" customFormat="1" ht="7.5" customHeight="1" x14ac:dyDescent="0.25">
      <c r="B29" s="18"/>
      <c r="C29" s="3"/>
      <c r="D29" s="27"/>
      <c r="E29" s="60"/>
      <c r="F29" s="3"/>
      <c r="G29" s="61"/>
      <c r="H29" s="62"/>
      <c r="I29" s="63"/>
      <c r="J29" s="30"/>
      <c r="L29" s="187"/>
      <c r="M29" s="187"/>
    </row>
    <row r="30" spans="1:18" s="167" customFormat="1" hidden="1" x14ac:dyDescent="0.25">
      <c r="A30" s="183"/>
      <c r="B30" s="331"/>
      <c r="C30" s="332"/>
      <c r="D30" s="332"/>
      <c r="E30" s="332"/>
      <c r="F30" s="347"/>
      <c r="G30" s="347"/>
      <c r="H30" s="347"/>
      <c r="I30" s="347"/>
      <c r="J30" s="30"/>
      <c r="L30" s="187"/>
      <c r="M30" s="187"/>
    </row>
    <row r="31" spans="1:18" s="167" customFormat="1" ht="7.95" hidden="1" customHeight="1" x14ac:dyDescent="0.25">
      <c r="B31" s="59"/>
      <c r="C31" s="64"/>
      <c r="D31" s="27"/>
      <c r="E31" s="65"/>
      <c r="F31" s="3"/>
      <c r="G31" s="3"/>
      <c r="H31" s="3"/>
      <c r="I31" s="3"/>
      <c r="J31" s="30"/>
      <c r="L31" s="187"/>
      <c r="M31" s="187"/>
    </row>
    <row r="32" spans="1:18" s="167" customFormat="1" x14ac:dyDescent="0.25">
      <c r="B32" s="59" t="s">
        <v>39</v>
      </c>
      <c r="C32" s="64"/>
      <c r="D32" s="64"/>
      <c r="E32" s="27"/>
      <c r="F32" s="335"/>
      <c r="G32" s="336"/>
      <c r="H32" s="336"/>
      <c r="I32" s="337"/>
      <c r="J32" s="30"/>
      <c r="K32" s="193"/>
      <c r="L32" s="193"/>
      <c r="M32" s="193"/>
    </row>
    <row r="33" spans="2:39" s="167" customFormat="1" ht="7.95" customHeight="1" x14ac:dyDescent="0.25">
      <c r="B33" s="18"/>
      <c r="C33" s="3"/>
      <c r="D33" s="3"/>
      <c r="E33" s="3"/>
      <c r="F33" s="64"/>
      <c r="G33" s="27"/>
      <c r="H33" s="40"/>
      <c r="I33" s="29"/>
      <c r="J33" s="30"/>
      <c r="K33" s="193"/>
      <c r="L33" s="193"/>
      <c r="M33" s="193"/>
    </row>
    <row r="34" spans="2:39" s="167" customFormat="1" x14ac:dyDescent="0.25">
      <c r="B34" s="59" t="s">
        <v>40</v>
      </c>
      <c r="C34" s="64"/>
      <c r="D34" s="64"/>
      <c r="E34" s="64"/>
      <c r="F34" s="335"/>
      <c r="G34" s="336"/>
      <c r="H34" s="336"/>
      <c r="I34" s="337"/>
      <c r="J34" s="67"/>
      <c r="K34" s="193"/>
      <c r="L34" s="193"/>
      <c r="M34" s="193"/>
    </row>
    <row r="35" spans="2:39" s="167" customFormat="1" ht="7.95" customHeight="1" x14ac:dyDescent="0.25">
      <c r="B35" s="59"/>
      <c r="C35" s="64"/>
      <c r="D35" s="64"/>
      <c r="E35" s="64"/>
      <c r="F35" s="158"/>
      <c r="G35" s="158"/>
      <c r="H35" s="158"/>
      <c r="I35" s="158"/>
      <c r="J35" s="67"/>
      <c r="K35" s="193"/>
      <c r="L35" s="193"/>
      <c r="M35" s="193"/>
    </row>
    <row r="36" spans="2:39" s="167" customFormat="1" x14ac:dyDescent="0.25">
      <c r="B36" s="38" t="s">
        <v>41</v>
      </c>
      <c r="C36" s="3"/>
      <c r="D36" s="3"/>
      <c r="E36" s="3"/>
      <c r="F36" s="338"/>
      <c r="G36" s="339"/>
      <c r="H36" s="339"/>
      <c r="I36" s="340"/>
      <c r="J36" s="67"/>
      <c r="K36" s="193"/>
      <c r="L36" s="193"/>
      <c r="M36" s="193"/>
    </row>
    <row r="37" spans="2:39" s="167" customFormat="1" ht="7.95" customHeight="1" x14ac:dyDescent="0.25">
      <c r="B37" s="18"/>
      <c r="C37" s="3"/>
      <c r="D37" s="3"/>
      <c r="E37" s="3"/>
      <c r="F37" s="3"/>
      <c r="G37" s="3"/>
      <c r="H37" s="68"/>
      <c r="I37" s="69"/>
      <c r="J37" s="67"/>
      <c r="K37" s="193"/>
      <c r="L37" s="193"/>
      <c r="M37" s="193"/>
    </row>
    <row r="38" spans="2:39" s="167" customFormat="1" x14ac:dyDescent="0.25">
      <c r="B38" s="59" t="s">
        <v>24</v>
      </c>
      <c r="C38" s="64"/>
      <c r="D38" s="64"/>
      <c r="E38" s="64"/>
      <c r="F38" s="338"/>
      <c r="G38" s="339"/>
      <c r="H38" s="339"/>
      <c r="I38" s="340"/>
      <c r="J38" s="67"/>
      <c r="K38" s="193"/>
      <c r="L38" s="193"/>
      <c r="M38" s="193"/>
    </row>
    <row r="39" spans="2:39" s="186" customFormat="1" ht="7.5" customHeight="1" thickBot="1" x14ac:dyDescent="0.3">
      <c r="B39" s="71"/>
      <c r="C39" s="72"/>
      <c r="D39" s="73"/>
      <c r="E39" s="73"/>
      <c r="F39" s="73"/>
      <c r="G39" s="73"/>
      <c r="H39" s="73"/>
      <c r="I39" s="73"/>
      <c r="J39" s="74"/>
      <c r="M39" s="184"/>
      <c r="N39" s="184"/>
      <c r="O39" s="203"/>
      <c r="P39" s="184"/>
      <c r="Q39" s="184"/>
      <c r="R39" s="167"/>
      <c r="S39" s="167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</row>
    <row r="40" spans="2:39" s="187" customFormat="1" ht="7.95" customHeight="1" thickBot="1" x14ac:dyDescent="0.3">
      <c r="B40" s="22"/>
      <c r="C40" s="21"/>
      <c r="D40" s="23"/>
      <c r="E40" s="23"/>
      <c r="F40" s="23"/>
      <c r="G40" s="23"/>
      <c r="H40" s="23"/>
      <c r="I40" s="23"/>
      <c r="J40" s="22"/>
      <c r="M40" s="167"/>
      <c r="N40" s="167"/>
      <c r="O40" s="204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</row>
    <row r="41" spans="2:39" s="187" customFormat="1" ht="7.95" customHeight="1" x14ac:dyDescent="0.25">
      <c r="B41" s="25"/>
      <c r="C41" s="21"/>
      <c r="D41" s="23"/>
      <c r="E41" s="23"/>
      <c r="F41" s="23"/>
      <c r="G41" s="23"/>
      <c r="H41" s="23"/>
      <c r="I41" s="23"/>
      <c r="J41" s="24"/>
      <c r="L41" s="193"/>
      <c r="M41" s="167"/>
      <c r="N41" s="167"/>
      <c r="O41" s="204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</row>
    <row r="42" spans="2:39" s="168" customFormat="1" x14ac:dyDescent="0.25">
      <c r="B42" s="341" t="s">
        <v>92</v>
      </c>
      <c r="C42" s="342"/>
      <c r="D42" s="342"/>
      <c r="E42" s="342"/>
      <c r="F42" s="342"/>
      <c r="G42" s="342"/>
      <c r="H42" s="342"/>
      <c r="I42" s="342"/>
      <c r="J42" s="77"/>
      <c r="K42" s="194"/>
      <c r="L42" s="205"/>
      <c r="M42" s="205"/>
      <c r="N42" s="167"/>
      <c r="O42" s="167"/>
      <c r="P42" s="167"/>
      <c r="Q42" s="167"/>
      <c r="R42" s="167"/>
      <c r="S42" s="167"/>
    </row>
    <row r="43" spans="2:39" s="167" customFormat="1" ht="7.95" customHeight="1" x14ac:dyDescent="0.25">
      <c r="B43" s="59"/>
      <c r="C43" s="64"/>
      <c r="D43" s="64"/>
      <c r="E43" s="64"/>
      <c r="F43" s="70"/>
      <c r="G43" s="70"/>
      <c r="H43" s="70"/>
      <c r="I43" s="70"/>
      <c r="J43" s="67"/>
      <c r="L43" s="193"/>
    </row>
    <row r="44" spans="2:39" s="167" customFormat="1" ht="13.95" customHeight="1" x14ac:dyDescent="0.25">
      <c r="B44" s="362" t="s">
        <v>34</v>
      </c>
      <c r="C44" s="363"/>
      <c r="D44" s="363"/>
      <c r="E44" s="363"/>
      <c r="F44" s="1"/>
      <c r="G44" s="1"/>
      <c r="H44" s="11"/>
      <c r="I44" s="2"/>
      <c r="J44" s="67"/>
      <c r="L44" s="193"/>
      <c r="N44" s="173"/>
      <c r="O44" s="173"/>
      <c r="P44" s="173"/>
      <c r="Q44" s="173"/>
    </row>
    <row r="45" spans="2:39" s="167" customFormat="1" ht="6.6" customHeight="1" x14ac:dyDescent="0.25">
      <c r="B45" s="78"/>
      <c r="C45" s="81"/>
      <c r="D45" s="81"/>
      <c r="E45" s="81"/>
      <c r="F45" s="1"/>
      <c r="G45" s="1"/>
      <c r="H45" s="11"/>
      <c r="I45" s="2"/>
      <c r="J45" s="67"/>
      <c r="L45" s="193"/>
      <c r="N45" s="173"/>
      <c r="O45" s="173"/>
      <c r="P45" s="173"/>
      <c r="Q45" s="173"/>
    </row>
    <row r="46" spans="2:39" s="167" customFormat="1" ht="13.95" customHeight="1" x14ac:dyDescent="0.25">
      <c r="B46" s="333" t="s">
        <v>118</v>
      </c>
      <c r="C46" s="334"/>
      <c r="D46" s="334"/>
      <c r="E46" s="334"/>
      <c r="F46" s="36"/>
      <c r="G46" s="82" t="s">
        <v>3</v>
      </c>
      <c r="H46" s="36"/>
      <c r="I46" s="82" t="s">
        <v>2</v>
      </c>
      <c r="J46" s="67"/>
      <c r="L46" s="193"/>
      <c r="N46" s="173"/>
      <c r="O46" s="173"/>
      <c r="P46" s="173"/>
      <c r="Q46" s="173"/>
    </row>
    <row r="47" spans="2:39" s="167" customFormat="1" ht="20.399999999999999" customHeight="1" x14ac:dyDescent="0.25">
      <c r="B47" s="333"/>
      <c r="C47" s="334"/>
      <c r="D47" s="334"/>
      <c r="E47" s="334"/>
      <c r="F47" s="1"/>
      <c r="G47" s="1"/>
      <c r="H47" s="11"/>
      <c r="I47" s="2"/>
      <c r="J47" s="67"/>
      <c r="L47" s="193"/>
      <c r="N47" s="173"/>
      <c r="O47" s="173"/>
      <c r="P47" s="173"/>
      <c r="Q47" s="173"/>
    </row>
    <row r="48" spans="2:39" s="167" customFormat="1" ht="7.95" customHeight="1" x14ac:dyDescent="0.25">
      <c r="B48" s="362" t="s">
        <v>123</v>
      </c>
      <c r="C48" s="363"/>
      <c r="D48" s="363"/>
      <c r="E48" s="363"/>
      <c r="F48" s="1"/>
      <c r="G48" s="1"/>
      <c r="H48" s="11"/>
      <c r="I48" s="2"/>
      <c r="J48" s="67"/>
      <c r="L48" s="193"/>
      <c r="N48" s="173"/>
      <c r="O48" s="173"/>
      <c r="P48" s="173"/>
      <c r="Q48" s="173"/>
    </row>
    <row r="49" spans="1:39" s="167" customFormat="1" ht="13.95" customHeight="1" x14ac:dyDescent="0.25">
      <c r="B49" s="362"/>
      <c r="C49" s="363"/>
      <c r="D49" s="363"/>
      <c r="E49" s="363"/>
      <c r="F49" s="364"/>
      <c r="G49" s="365"/>
      <c r="H49" s="11" t="s">
        <v>132</v>
      </c>
      <c r="I49" s="2"/>
      <c r="J49" s="67"/>
      <c r="L49" s="193"/>
      <c r="N49" s="173"/>
      <c r="O49" s="173"/>
      <c r="P49" s="173"/>
      <c r="Q49" s="173"/>
    </row>
    <row r="50" spans="1:39" s="167" customFormat="1" ht="13.95" customHeight="1" x14ac:dyDescent="0.25">
      <c r="B50" s="222"/>
      <c r="C50" s="223"/>
      <c r="D50" s="223"/>
      <c r="E50" s="223"/>
      <c r="F50" s="266"/>
      <c r="G50" s="266"/>
      <c r="H50" s="11"/>
      <c r="I50" s="2"/>
      <c r="J50" s="67"/>
      <c r="L50" s="193"/>
      <c r="N50" s="173"/>
      <c r="O50" s="173"/>
      <c r="P50" s="173"/>
      <c r="Q50" s="173"/>
    </row>
    <row r="51" spans="1:39" s="167" customFormat="1" x14ac:dyDescent="0.25">
      <c r="B51" s="357" t="s">
        <v>108</v>
      </c>
      <c r="C51" s="358"/>
      <c r="D51" s="358"/>
      <c r="E51" s="359"/>
      <c r="F51" s="360">
        <f>IF(F46&lt;&gt;"",MAX(F49*200,200),
IF(H46&lt;&gt;"",MAX(F49*400,400),0))</f>
        <v>0</v>
      </c>
      <c r="G51" s="361"/>
      <c r="H51" s="11"/>
      <c r="I51" s="11"/>
      <c r="J51" s="67"/>
      <c r="L51" s="193"/>
    </row>
    <row r="52" spans="1:39" s="186" customFormat="1" ht="7.5" customHeight="1" thickBot="1" x14ac:dyDescent="0.3">
      <c r="B52" s="71"/>
      <c r="C52" s="72"/>
      <c r="D52" s="73"/>
      <c r="E52" s="73"/>
      <c r="F52" s="73"/>
      <c r="G52" s="73"/>
      <c r="H52" s="73"/>
      <c r="I52" s="73"/>
      <c r="J52" s="74"/>
      <c r="M52" s="184"/>
      <c r="N52" s="184"/>
      <c r="O52" s="203"/>
      <c r="P52" s="184"/>
      <c r="Q52" s="184"/>
      <c r="R52" s="167"/>
      <c r="S52" s="167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</row>
    <row r="53" spans="1:39" s="187" customFormat="1" ht="7.95" customHeight="1" thickBot="1" x14ac:dyDescent="0.3">
      <c r="B53" s="22"/>
      <c r="C53" s="21"/>
      <c r="D53" s="23"/>
      <c r="E53" s="23"/>
      <c r="F53" s="23"/>
      <c r="G53" s="23"/>
      <c r="H53" s="23"/>
      <c r="I53" s="23"/>
      <c r="J53" s="22"/>
      <c r="M53" s="167"/>
      <c r="N53" s="167"/>
      <c r="O53" s="204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</row>
    <row r="54" spans="1:39" s="187" customFormat="1" ht="7.95" customHeight="1" x14ac:dyDescent="0.25">
      <c r="B54" s="25"/>
      <c r="C54" s="21"/>
      <c r="D54" s="23"/>
      <c r="E54" s="23"/>
      <c r="F54" s="23"/>
      <c r="G54" s="23"/>
      <c r="H54" s="23"/>
      <c r="I54" s="23"/>
      <c r="J54" s="24"/>
      <c r="L54" s="193"/>
      <c r="M54" s="167"/>
      <c r="N54" s="167"/>
      <c r="O54" s="204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</row>
    <row r="55" spans="1:39" s="168" customFormat="1" x14ac:dyDescent="0.25">
      <c r="B55" s="348" t="s">
        <v>64</v>
      </c>
      <c r="C55" s="349"/>
      <c r="D55" s="349"/>
      <c r="E55" s="349"/>
      <c r="F55" s="349"/>
      <c r="G55" s="349"/>
      <c r="H55" s="349"/>
      <c r="I55" s="349"/>
      <c r="J55" s="77"/>
      <c r="K55" s="194"/>
      <c r="L55" s="205"/>
      <c r="M55" s="205"/>
      <c r="N55" s="167"/>
      <c r="O55" s="167"/>
      <c r="P55" s="167"/>
      <c r="Q55" s="167"/>
      <c r="R55" s="167"/>
      <c r="S55" s="167"/>
    </row>
    <row r="56" spans="1:39" s="184" customFormat="1" ht="7.95" customHeight="1" x14ac:dyDescent="0.25">
      <c r="B56" s="83"/>
      <c r="C56" s="84"/>
      <c r="D56" s="84"/>
      <c r="E56" s="84"/>
      <c r="F56" s="85"/>
      <c r="G56" s="85"/>
      <c r="H56" s="85"/>
      <c r="I56" s="85"/>
      <c r="J56" s="86"/>
      <c r="L56" s="206"/>
      <c r="R56" s="167"/>
      <c r="S56" s="167"/>
    </row>
    <row r="57" spans="1:39" s="167" customFormat="1" ht="14.25" hidden="1" customHeight="1" x14ac:dyDescent="0.25">
      <c r="B57" s="66" t="s">
        <v>58</v>
      </c>
      <c r="C57" s="11"/>
      <c r="D57" s="11"/>
      <c r="E57" s="11"/>
      <c r="F57" s="27"/>
      <c r="G57" s="350"/>
      <c r="H57" s="351"/>
      <c r="I57" s="68" t="s">
        <v>32</v>
      </c>
      <c r="J57" s="67"/>
      <c r="K57" s="193"/>
      <c r="L57" s="193"/>
      <c r="M57" s="193"/>
      <c r="R57" s="173"/>
      <c r="S57" s="173"/>
    </row>
    <row r="58" spans="1:39" s="167" customFormat="1" ht="7.5" hidden="1" customHeight="1" x14ac:dyDescent="0.25">
      <c r="B58" s="38"/>
      <c r="C58" s="27"/>
      <c r="D58" s="27"/>
      <c r="E58" s="27"/>
      <c r="F58" s="27"/>
      <c r="G58" s="87"/>
      <c r="H58" s="40"/>
      <c r="I58" s="29"/>
      <c r="J58" s="30"/>
      <c r="L58" s="187"/>
      <c r="M58" s="187"/>
    </row>
    <row r="59" spans="1:39" s="167" customFormat="1" x14ac:dyDescent="0.25">
      <c r="B59" s="59" t="s">
        <v>63</v>
      </c>
      <c r="C59" s="64"/>
      <c r="D59" s="64"/>
      <c r="E59" s="64"/>
      <c r="F59" s="352"/>
      <c r="G59" s="353"/>
      <c r="H59" s="68" t="s">
        <v>33</v>
      </c>
      <c r="I59" s="68"/>
      <c r="J59" s="67"/>
      <c r="L59" s="187"/>
      <c r="M59" s="187"/>
    </row>
    <row r="60" spans="1:39" s="167" customFormat="1" hidden="1" x14ac:dyDescent="0.25">
      <c r="B60" s="305">
        <f>IF(F59="",0,IF(F59&gt;50,1,2))</f>
        <v>0</v>
      </c>
      <c r="C60" s="300"/>
      <c r="D60" s="300"/>
      <c r="E60" s="300"/>
      <c r="F60" s="301"/>
      <c r="G60" s="302"/>
      <c r="H60" s="302"/>
      <c r="I60" s="303"/>
      <c r="J60" s="304"/>
      <c r="L60" s="187" t="s">
        <v>130</v>
      </c>
      <c r="M60" s="187"/>
    </row>
    <row r="61" spans="1:39" s="167" customFormat="1" ht="14.25" customHeight="1" x14ac:dyDescent="0.25">
      <c r="B61" s="59"/>
      <c r="C61" s="297" t="str">
        <f>IF(B60=2,"Die Fläche muss zu mehr als 50 % mit Nadelholz bestockt gewesen sein! (Nr. 6.5 Ex-RL)","")</f>
        <v/>
      </c>
      <c r="D61" s="64"/>
      <c r="E61" s="64"/>
      <c r="F61" s="237"/>
      <c r="G61" s="278"/>
      <c r="H61" s="278"/>
      <c r="I61" s="68"/>
      <c r="J61" s="67"/>
      <c r="L61" s="187"/>
      <c r="M61" s="187"/>
    </row>
    <row r="62" spans="1:39" s="167" customFormat="1" ht="12" customHeight="1" x14ac:dyDescent="0.25">
      <c r="B62" s="282"/>
      <c r="C62" s="283" t="str">
        <f>IF(F59=2,"Bitte prüfen Sie die Föerderfähigkeit nach der PKW-Richtlinie.","")</f>
        <v/>
      </c>
      <c r="D62" s="283"/>
      <c r="E62" s="283"/>
      <c r="F62" s="281"/>
      <c r="G62" s="278"/>
      <c r="H62" s="278"/>
      <c r="I62" s="68"/>
      <c r="J62" s="67"/>
      <c r="L62" s="187"/>
      <c r="M62" s="187"/>
    </row>
    <row r="63" spans="1:39" s="173" customFormat="1" ht="7.95" customHeight="1" thickBot="1" x14ac:dyDescent="0.3">
      <c r="A63" s="188"/>
      <c r="B63" s="354"/>
      <c r="C63" s="355"/>
      <c r="D63" s="355"/>
      <c r="E63" s="355"/>
      <c r="F63" s="355"/>
      <c r="G63" s="355"/>
      <c r="H63" s="355"/>
      <c r="I63" s="355"/>
      <c r="J63" s="356"/>
      <c r="K63" s="195"/>
      <c r="L63" s="195"/>
      <c r="R63" s="167"/>
      <c r="S63" s="167"/>
    </row>
    <row r="64" spans="1:39" s="167" customFormat="1" ht="7.95" customHeight="1" x14ac:dyDescent="0.25">
      <c r="B64" s="89"/>
      <c r="C64" s="90"/>
      <c r="D64" s="90"/>
      <c r="E64" s="91"/>
      <c r="F64" s="92"/>
      <c r="G64" s="93"/>
      <c r="H64" s="91"/>
      <c r="I64" s="92"/>
      <c r="J64" s="75"/>
      <c r="K64" s="193"/>
      <c r="L64" s="193"/>
      <c r="M64" s="193"/>
    </row>
    <row r="65" spans="1:39" s="167" customFormat="1" x14ac:dyDescent="0.25">
      <c r="B65" s="348" t="s">
        <v>68</v>
      </c>
      <c r="C65" s="349"/>
      <c r="D65" s="349"/>
      <c r="E65" s="349"/>
      <c r="F65" s="349"/>
      <c r="G65" s="349"/>
      <c r="H65" s="349"/>
      <c r="I65" s="349"/>
      <c r="J65" s="94"/>
      <c r="K65" s="196"/>
      <c r="L65" s="207"/>
      <c r="M65" s="207"/>
      <c r="Q65" s="208"/>
    </row>
    <row r="66" spans="1:39" s="167" customFormat="1" ht="7.95" customHeight="1" x14ac:dyDescent="0.25">
      <c r="B66" s="38"/>
      <c r="C66" s="27"/>
      <c r="D66" s="27"/>
      <c r="E66" s="27"/>
      <c r="F66" s="27"/>
      <c r="G66" s="27"/>
      <c r="H66" s="40"/>
      <c r="I66" s="29"/>
      <c r="J66" s="30"/>
      <c r="L66" s="187"/>
      <c r="M66" s="187"/>
    </row>
    <row r="67" spans="1:39" s="167" customFormat="1" ht="13.2" customHeight="1" x14ac:dyDescent="0.25">
      <c r="B67" s="368" t="s">
        <v>69</v>
      </c>
      <c r="C67" s="369"/>
      <c r="D67" s="369"/>
      <c r="E67" s="95"/>
      <c r="F67" s="277"/>
      <c r="G67" s="370" t="s">
        <v>70</v>
      </c>
      <c r="H67" s="371"/>
      <c r="I67" s="371"/>
      <c r="J67" s="30"/>
      <c r="L67" s="187"/>
      <c r="M67" s="187"/>
      <c r="N67" s="193"/>
    </row>
    <row r="68" spans="1:39" s="167" customFormat="1" hidden="1" x14ac:dyDescent="0.25">
      <c r="B68" s="305">
        <f>IF(F67="",0,IF(F67&gt;=35,1,2))</f>
        <v>0</v>
      </c>
      <c r="C68" s="306"/>
      <c r="D68" s="306"/>
      <c r="E68" s="307"/>
      <c r="F68" s="308"/>
      <c r="G68" s="309"/>
      <c r="H68" s="310"/>
      <c r="I68" s="310"/>
      <c r="J68" s="311"/>
      <c r="L68" s="187"/>
      <c r="M68" s="187"/>
      <c r="N68" s="193"/>
    </row>
    <row r="69" spans="1:39" s="167" customFormat="1" ht="19.5" customHeight="1" x14ac:dyDescent="0.25">
      <c r="B69" s="233"/>
      <c r="C69" s="236" t="str">
        <f>IF(B68=2,"Der Anteil heimischer Laubbaumarten muss mindestens 35 % der Bestandesfläche erreichen! (Nr.  6.5.1 Ex-RL)","")</f>
        <v/>
      </c>
      <c r="D69" s="234"/>
      <c r="E69" s="275"/>
      <c r="F69" s="279"/>
      <c r="G69" s="276"/>
      <c r="H69" s="235"/>
      <c r="I69" s="235"/>
      <c r="J69" s="30"/>
      <c r="L69" s="187"/>
      <c r="M69" s="187"/>
      <c r="N69" s="193"/>
    </row>
    <row r="70" spans="1:39" s="167" customFormat="1" ht="7.95" customHeight="1" x14ac:dyDescent="0.25">
      <c r="B70" s="38"/>
      <c r="C70" s="27"/>
      <c r="D70" s="27"/>
      <c r="E70" s="27"/>
      <c r="F70" s="27"/>
      <c r="G70" s="27"/>
      <c r="H70" s="40"/>
      <c r="I70" s="29"/>
      <c r="J70" s="30"/>
      <c r="L70" s="187"/>
      <c r="M70" s="187"/>
      <c r="R70" s="168"/>
    </row>
    <row r="71" spans="1:39" s="167" customFormat="1" ht="24.75" customHeight="1" thickBot="1" x14ac:dyDescent="0.3">
      <c r="A71" s="187"/>
      <c r="B71" s="372" t="s">
        <v>86</v>
      </c>
      <c r="C71" s="373"/>
      <c r="D71" s="263" t="s">
        <v>46</v>
      </c>
      <c r="E71" s="374" t="s">
        <v>134</v>
      </c>
      <c r="F71" s="375"/>
      <c r="G71" s="374" t="s">
        <v>19</v>
      </c>
      <c r="H71" s="375"/>
      <c r="I71" s="264" t="s">
        <v>17</v>
      </c>
      <c r="J71" s="96"/>
      <c r="K71" s="197"/>
      <c r="L71" s="193"/>
      <c r="M71" s="193"/>
      <c r="R71" s="168"/>
    </row>
    <row r="72" spans="1:39" s="167" customFormat="1" ht="22.5" customHeight="1" x14ac:dyDescent="0.25">
      <c r="B72" s="98"/>
      <c r="C72" s="99" t="str">
        <f>IF(ISERROR(LOOKUP(B72,$B$151:$B$171,$C$152:$C$171))," ",LOOKUP(B72,$B$151:$B$171,$C$151:$C$171))</f>
        <v xml:space="preserve"> </v>
      </c>
      <c r="D72" s="100"/>
      <c r="E72" s="376"/>
      <c r="F72" s="377"/>
      <c r="G72" s="378" t="str">
        <f>IF(B72="","",LOOKUP(B72,$B$151:$B$170,$M$151:$M$170))</f>
        <v/>
      </c>
      <c r="H72" s="379"/>
      <c r="I72" s="101" t="str">
        <f>IF(B72="","",
IF(I73&lt;2,0,
IF(ISNUMBER(G72),E72*G72," ")))</f>
        <v/>
      </c>
      <c r="J72" s="12"/>
      <c r="K72" s="182"/>
      <c r="L72" s="182"/>
      <c r="M72" s="193"/>
      <c r="O72" s="204"/>
      <c r="R72" s="168"/>
    </row>
    <row r="73" spans="1:39" s="167" customFormat="1" hidden="1" x14ac:dyDescent="0.25">
      <c r="B73" s="312"/>
      <c r="C73" s="313"/>
      <c r="D73" s="314"/>
      <c r="E73" s="315"/>
      <c r="F73" s="315"/>
      <c r="G73" s="316"/>
      <c r="H73" s="316"/>
      <c r="I73" s="317">
        <f>B60+B68</f>
        <v>0</v>
      </c>
      <c r="J73" s="318"/>
      <c r="K73" s="182"/>
      <c r="L73" s="193"/>
      <c r="M73" s="193"/>
      <c r="O73" s="204"/>
      <c r="R73" s="168"/>
    </row>
    <row r="74" spans="1:39" s="167" customFormat="1" x14ac:dyDescent="0.25">
      <c r="B74" s="79"/>
      <c r="C74" s="297"/>
      <c r="D74" s="102"/>
      <c r="E74" s="102"/>
      <c r="F74" s="102"/>
      <c r="G74" s="102"/>
      <c r="H74" s="103"/>
      <c r="I74" s="104"/>
      <c r="J74" s="67"/>
      <c r="K74" s="193"/>
      <c r="L74" s="193"/>
      <c r="M74" s="193"/>
      <c r="O74" s="204"/>
    </row>
    <row r="75" spans="1:39" s="167" customFormat="1" x14ac:dyDescent="0.25">
      <c r="B75" s="105"/>
      <c r="C75" s="297" t="str">
        <f>IF(B72="","",
IF(I72=0,"Sind Felder F 59 und f 67 ausgefüllt?",""))</f>
        <v/>
      </c>
      <c r="D75" s="286"/>
      <c r="E75" s="286"/>
      <c r="F75" s="97"/>
      <c r="G75" s="106"/>
      <c r="H75" s="289" t="s">
        <v>120</v>
      </c>
      <c r="I75" s="257">
        <f>IF(SUM(I72:I72)=0,0,SUM(I72:I72))</f>
        <v>0</v>
      </c>
      <c r="J75" s="108"/>
      <c r="K75" s="198"/>
      <c r="L75" s="193"/>
      <c r="M75" s="193"/>
      <c r="N75" s="168"/>
      <c r="O75" s="204"/>
      <c r="P75" s="168"/>
      <c r="Q75" s="168"/>
    </row>
    <row r="76" spans="1:39" s="189" customFormat="1" ht="9.75" customHeight="1" thickBot="1" x14ac:dyDescent="0.3">
      <c r="B76" s="109"/>
      <c r="C76" s="226"/>
      <c r="D76" s="226"/>
      <c r="E76" s="226"/>
      <c r="F76" s="226"/>
      <c r="G76" s="226"/>
      <c r="H76" s="226"/>
      <c r="I76" s="226"/>
      <c r="J76" s="110"/>
      <c r="M76" s="209"/>
      <c r="N76" s="210"/>
      <c r="O76" s="211"/>
      <c r="P76" s="210"/>
      <c r="Q76" s="210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</row>
    <row r="77" spans="1:39" s="189" customFormat="1" ht="9.75" customHeight="1" x14ac:dyDescent="0.25">
      <c r="B77" s="267"/>
      <c r="C77" s="268"/>
      <c r="D77" s="268"/>
      <c r="E77" s="268"/>
      <c r="F77" s="268"/>
      <c r="G77" s="268"/>
      <c r="H77" s="268"/>
      <c r="I77" s="268"/>
      <c r="J77" s="269"/>
      <c r="M77" s="209"/>
      <c r="N77" s="210"/>
      <c r="O77" s="211"/>
      <c r="P77" s="210"/>
      <c r="Q77" s="210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</row>
    <row r="78" spans="1:39" s="167" customFormat="1" ht="7.95" customHeight="1" x14ac:dyDescent="0.25">
      <c r="B78" s="4"/>
      <c r="C78" s="5"/>
      <c r="D78" s="5"/>
      <c r="E78" s="5"/>
      <c r="F78" s="5"/>
      <c r="G78" s="5"/>
      <c r="H78" s="6"/>
      <c r="I78" s="7"/>
      <c r="J78" s="8"/>
      <c r="N78" s="168"/>
      <c r="O78" s="168"/>
      <c r="P78" s="168"/>
      <c r="Q78" s="168"/>
    </row>
    <row r="79" spans="1:39" s="167" customFormat="1" x14ac:dyDescent="0.25">
      <c r="B79" s="348" t="s">
        <v>99</v>
      </c>
      <c r="C79" s="349"/>
      <c r="D79" s="349"/>
      <c r="E79" s="349"/>
      <c r="F79" s="349"/>
      <c r="G79" s="349"/>
      <c r="H79" s="349"/>
      <c r="I79" s="349"/>
      <c r="J79" s="111"/>
      <c r="K79" s="196"/>
      <c r="M79" s="193"/>
      <c r="N79" s="212"/>
      <c r="Q79" s="208"/>
    </row>
    <row r="80" spans="1:39" s="167" customFormat="1" ht="7.95" customHeight="1" x14ac:dyDescent="0.25">
      <c r="B80" s="38"/>
      <c r="C80" s="27"/>
      <c r="D80" s="27"/>
      <c r="E80" s="27"/>
      <c r="F80" s="27"/>
      <c r="G80" s="27"/>
      <c r="H80" s="40"/>
      <c r="I80" s="29"/>
      <c r="J80" s="30"/>
      <c r="L80" s="187"/>
      <c r="M80" s="187"/>
    </row>
    <row r="81" spans="1:59" s="167" customFormat="1" x14ac:dyDescent="0.25">
      <c r="A81" s="182"/>
      <c r="B81" s="66" t="s">
        <v>88</v>
      </c>
      <c r="C81" s="9"/>
      <c r="D81" s="9"/>
      <c r="E81" s="115"/>
      <c r="F81" s="11"/>
      <c r="G81" s="380"/>
      <c r="H81" s="381"/>
      <c r="I81" s="68" t="s">
        <v>57</v>
      </c>
      <c r="J81" s="12"/>
      <c r="K81" s="182"/>
      <c r="L81" s="182"/>
      <c r="M81" s="182"/>
    </row>
    <row r="82" spans="1:59" s="167" customFormat="1" ht="7.95" customHeight="1" x14ac:dyDescent="0.25">
      <c r="B82" s="38"/>
      <c r="C82" s="27"/>
      <c r="D82" s="27"/>
      <c r="E82" s="27"/>
      <c r="F82" s="27"/>
      <c r="G82" s="27"/>
      <c r="H82" s="40"/>
      <c r="I82" s="29"/>
      <c r="J82" s="30"/>
      <c r="L82" s="187"/>
      <c r="M82" s="187"/>
    </row>
    <row r="83" spans="1:59" s="167" customFormat="1" x14ac:dyDescent="0.25">
      <c r="B83" s="66" t="s">
        <v>89</v>
      </c>
      <c r="C83" s="11"/>
      <c r="D83" s="3"/>
      <c r="E83" s="9"/>
      <c r="F83" s="116"/>
      <c r="G83" s="116"/>
      <c r="H83" s="116"/>
      <c r="I83" s="69"/>
      <c r="J83" s="67"/>
      <c r="K83" s="193"/>
      <c r="L83" s="193"/>
      <c r="M83" s="193"/>
    </row>
    <row r="84" spans="1:59" s="167" customFormat="1" ht="7.95" customHeight="1" x14ac:dyDescent="0.25">
      <c r="B84" s="38"/>
      <c r="C84" s="27"/>
      <c r="D84" s="27"/>
      <c r="E84" s="27"/>
      <c r="F84" s="27"/>
      <c r="G84" s="27"/>
      <c r="H84" s="40"/>
      <c r="I84" s="29"/>
      <c r="J84" s="30"/>
      <c r="L84" s="187"/>
      <c r="M84" s="187"/>
    </row>
    <row r="85" spans="1:59" s="167" customFormat="1" ht="35.25" customHeight="1" x14ac:dyDescent="0.25">
      <c r="B85" s="117"/>
      <c r="C85" s="382"/>
      <c r="D85" s="383"/>
      <c r="E85" s="383"/>
      <c r="F85" s="383"/>
      <c r="G85" s="383"/>
      <c r="H85" s="383"/>
      <c r="I85" s="384"/>
      <c r="J85" s="67"/>
      <c r="K85" s="193"/>
      <c r="L85" s="193"/>
      <c r="M85" s="193"/>
      <c r="R85" s="184"/>
      <c r="S85" s="184"/>
    </row>
    <row r="86" spans="1:59" s="167" customFormat="1" ht="7.95" customHeight="1" x14ac:dyDescent="0.25">
      <c r="B86" s="118"/>
      <c r="C86" s="11"/>
      <c r="D86" s="3"/>
      <c r="E86" s="119"/>
      <c r="F86" s="11"/>
      <c r="G86" s="120"/>
      <c r="H86" s="120"/>
      <c r="I86" s="120"/>
      <c r="J86" s="67"/>
      <c r="K86" s="193"/>
      <c r="L86" s="193"/>
      <c r="M86" s="193"/>
    </row>
    <row r="87" spans="1:59" s="167" customFormat="1" x14ac:dyDescent="0.25">
      <c r="B87" s="105"/>
      <c r="C87" s="121"/>
      <c r="D87" s="121"/>
      <c r="E87" s="121"/>
      <c r="F87" s="121"/>
      <c r="G87" s="121"/>
      <c r="H87" s="287" t="s">
        <v>120</v>
      </c>
      <c r="I87" s="288">
        <f>IF(G81=0,0,G81*2.6)</f>
        <v>0</v>
      </c>
      <c r="J87" s="19"/>
      <c r="O87" s="214"/>
    </row>
    <row r="88" spans="1:59" s="186" customFormat="1" ht="7.5" customHeight="1" thickBot="1" x14ac:dyDescent="0.3">
      <c r="B88" s="71"/>
      <c r="C88" s="72"/>
      <c r="D88" s="73"/>
      <c r="E88" s="73"/>
      <c r="F88" s="73"/>
      <c r="G88" s="73"/>
      <c r="H88" s="73"/>
      <c r="I88" s="73"/>
      <c r="J88" s="74"/>
      <c r="M88" s="184"/>
      <c r="N88" s="184"/>
      <c r="O88" s="203"/>
      <c r="P88" s="184"/>
      <c r="Q88" s="184"/>
      <c r="R88" s="167"/>
      <c r="S88" s="167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</row>
    <row r="89" spans="1:59" s="187" customFormat="1" ht="7.95" customHeight="1" thickBot="1" x14ac:dyDescent="0.3">
      <c r="B89" s="22"/>
      <c r="C89" s="21"/>
      <c r="D89" s="23"/>
      <c r="E89" s="23"/>
      <c r="F89" s="23"/>
      <c r="G89" s="23"/>
      <c r="H89" s="23"/>
      <c r="I89" s="23"/>
      <c r="J89" s="22"/>
      <c r="M89" s="167"/>
      <c r="N89" s="167"/>
      <c r="O89" s="204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</row>
    <row r="90" spans="1:59" s="187" customFormat="1" ht="7.95" customHeight="1" x14ac:dyDescent="0.25">
      <c r="B90" s="25"/>
      <c r="C90" s="21"/>
      <c r="D90" s="23"/>
      <c r="E90" s="23"/>
      <c r="F90" s="23"/>
      <c r="G90" s="23"/>
      <c r="H90" s="23"/>
      <c r="I90" s="23"/>
      <c r="J90" s="24"/>
      <c r="L90" s="193"/>
      <c r="M90" s="167"/>
      <c r="N90" s="167"/>
      <c r="O90" s="204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</row>
    <row r="91" spans="1:59" s="167" customFormat="1" x14ac:dyDescent="0.25">
      <c r="B91" s="220" t="s">
        <v>48</v>
      </c>
      <c r="C91" s="221"/>
      <c r="D91" s="221"/>
      <c r="E91" s="221"/>
      <c r="F91" s="221"/>
      <c r="G91" s="221"/>
      <c r="H91" s="221"/>
      <c r="I91" s="221"/>
      <c r="J91" s="67"/>
      <c r="K91" s="193"/>
      <c r="L91" s="187"/>
      <c r="O91" s="204"/>
    </row>
    <row r="92" spans="1:59" s="167" customFormat="1" ht="7.95" customHeight="1" x14ac:dyDescent="0.25">
      <c r="B92" s="38"/>
      <c r="C92" s="122"/>
      <c r="D92" s="123"/>
      <c r="E92" s="124"/>
      <c r="F92" s="124"/>
      <c r="G92" s="123"/>
      <c r="H92" s="123"/>
      <c r="I92" s="123"/>
      <c r="J92" s="30"/>
      <c r="K92" s="187"/>
      <c r="L92" s="187"/>
      <c r="O92" s="204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</row>
    <row r="93" spans="1:59" s="167" customFormat="1" x14ac:dyDescent="0.25">
      <c r="B93" s="38" t="s">
        <v>25</v>
      </c>
      <c r="C93" s="123"/>
      <c r="D93" s="123"/>
      <c r="E93" s="350"/>
      <c r="F93" s="351" t="s">
        <v>23</v>
      </c>
      <c r="G93" s="123" t="s">
        <v>23</v>
      </c>
      <c r="H93" s="385">
        <f>IF(ISBLANK('Anlage zum Antrag'!E99),"",MIN('Anlage zum Antrag'!E95*375,'Anlage zum Antrag'!E97*7.5,E95*375,E97*7.5))</f>
        <v>0</v>
      </c>
      <c r="I93" s="386"/>
      <c r="J93" s="30"/>
      <c r="K93" s="187"/>
      <c r="L93" s="187"/>
      <c r="O93" s="204"/>
      <c r="P93" s="191"/>
      <c r="Q93" s="191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</row>
    <row r="94" spans="1:59" s="167" customFormat="1" ht="6" customHeight="1" x14ac:dyDescent="0.25">
      <c r="B94" s="38"/>
      <c r="C94" s="122"/>
      <c r="D94" s="123"/>
      <c r="E94" s="124"/>
      <c r="F94" s="124"/>
      <c r="G94" s="123"/>
      <c r="H94" s="123"/>
      <c r="I94" s="123"/>
      <c r="J94" s="30"/>
      <c r="K94" s="187"/>
      <c r="L94" s="187"/>
      <c r="O94" s="204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</row>
    <row r="95" spans="1:59" s="167" customFormat="1" x14ac:dyDescent="0.25">
      <c r="B95" s="38" t="s">
        <v>111</v>
      </c>
      <c r="C95" s="123"/>
      <c r="D95" s="123"/>
      <c r="E95" s="366"/>
      <c r="F95" s="367"/>
      <c r="G95" s="123" t="s">
        <v>112</v>
      </c>
      <c r="H95" s="125"/>
      <c r="I95" s="125"/>
      <c r="J95" s="30"/>
      <c r="K95" s="187"/>
      <c r="L95" s="187"/>
      <c r="O95" s="204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</row>
    <row r="96" spans="1:59" s="167" customFormat="1" ht="6" customHeight="1" x14ac:dyDescent="0.25">
      <c r="B96" s="38"/>
      <c r="C96" s="123"/>
      <c r="D96" s="123"/>
      <c r="E96" s="126"/>
      <c r="F96" s="126"/>
      <c r="G96" s="123"/>
      <c r="H96" s="125"/>
      <c r="I96" s="125"/>
      <c r="J96" s="30"/>
      <c r="K96" s="187"/>
      <c r="L96" s="187"/>
      <c r="O96" s="204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</row>
    <row r="97" spans="1:59" s="167" customFormat="1" x14ac:dyDescent="0.25">
      <c r="B97" s="38" t="s">
        <v>26</v>
      </c>
      <c r="C97" s="123"/>
      <c r="D97" s="123"/>
      <c r="E97" s="380"/>
      <c r="F97" s="381"/>
      <c r="G97" s="123" t="s">
        <v>15</v>
      </c>
      <c r="H97" s="125"/>
      <c r="I97" s="125"/>
      <c r="J97" s="30"/>
      <c r="K97" s="187"/>
      <c r="L97" s="187"/>
      <c r="O97" s="204"/>
      <c r="S97" s="215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</row>
    <row r="98" spans="1:59" s="167" customFormat="1" ht="6" customHeight="1" x14ac:dyDescent="0.25">
      <c r="B98" s="38"/>
      <c r="C98" s="122"/>
      <c r="D98" s="123"/>
      <c r="E98" s="124"/>
      <c r="F98" s="124"/>
      <c r="G98" s="123"/>
      <c r="H98" s="123"/>
      <c r="I98" s="123"/>
      <c r="J98" s="30"/>
      <c r="K98" s="187"/>
      <c r="L98" s="187"/>
      <c r="O98" s="204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</row>
    <row r="99" spans="1:59" s="167" customFormat="1" x14ac:dyDescent="0.25">
      <c r="B99" s="38"/>
      <c r="C99" s="123"/>
      <c r="D99" s="123"/>
      <c r="E99" s="385">
        <f>IF(ISBLANK(E97),0,MIN(E95*375,7.5*E97))</f>
        <v>0</v>
      </c>
      <c r="F99" s="386"/>
      <c r="G99" s="123" t="s">
        <v>107</v>
      </c>
      <c r="H99" s="125"/>
      <c r="I99" s="125"/>
      <c r="J99" s="30"/>
      <c r="K99" s="187"/>
      <c r="L99" s="187"/>
      <c r="O99" s="204"/>
      <c r="S99" s="215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</row>
    <row r="100" spans="1:59" s="167" customFormat="1" ht="7.95" customHeight="1" x14ac:dyDescent="0.25">
      <c r="B100" s="13"/>
      <c r="C100" s="14"/>
      <c r="D100" s="14"/>
      <c r="E100" s="14"/>
      <c r="F100" s="14"/>
      <c r="G100" s="14"/>
      <c r="H100" s="15"/>
      <c r="I100" s="16"/>
      <c r="J100" s="17"/>
      <c r="K100" s="187"/>
      <c r="M100" s="190"/>
      <c r="O100" s="204"/>
      <c r="R100" s="190"/>
      <c r="S100" s="215"/>
      <c r="AL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73"/>
      <c r="BA100" s="173"/>
      <c r="BB100" s="173"/>
      <c r="BC100" s="173"/>
      <c r="BD100" s="173"/>
      <c r="BE100" s="173"/>
      <c r="BF100" s="173"/>
      <c r="BG100" s="200"/>
    </row>
    <row r="101" spans="1:59" s="187" customFormat="1" ht="12.75" hidden="1" customHeight="1" x14ac:dyDescent="0.25">
      <c r="B101" s="25"/>
      <c r="C101" s="21"/>
      <c r="D101" s="23"/>
      <c r="E101" s="23"/>
      <c r="F101" s="23"/>
      <c r="G101" s="23"/>
      <c r="H101" s="23"/>
      <c r="I101" s="23"/>
      <c r="J101" s="24"/>
      <c r="L101" s="193"/>
      <c r="M101" s="167"/>
      <c r="N101" s="167"/>
      <c r="O101" s="204"/>
      <c r="P101" s="167"/>
      <c r="Q101" s="167"/>
      <c r="R101" s="190"/>
      <c r="S101" s="215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</row>
    <row r="102" spans="1:59" s="191" customFormat="1" ht="12.75" hidden="1" customHeight="1" x14ac:dyDescent="0.25">
      <c r="B102" s="128"/>
      <c r="C102" s="129" t="s">
        <v>42</v>
      </c>
      <c r="D102" s="127"/>
      <c r="E102" s="130"/>
      <c r="F102" s="130"/>
      <c r="G102" s="130">
        <f>F51</f>
        <v>0</v>
      </c>
      <c r="H102" s="130"/>
      <c r="J102" s="132"/>
      <c r="K102" s="199"/>
      <c r="M102" s="215"/>
      <c r="O102" s="167"/>
      <c r="R102" s="190"/>
      <c r="S102" s="215"/>
    </row>
    <row r="103" spans="1:59" s="191" customFormat="1" ht="12.75" hidden="1" customHeight="1" x14ac:dyDescent="0.25">
      <c r="B103" s="128"/>
      <c r="C103" s="133"/>
      <c r="D103" s="127"/>
      <c r="E103" s="130"/>
      <c r="F103" s="134"/>
      <c r="G103" s="130"/>
      <c r="H103" s="134"/>
      <c r="I103" s="134"/>
      <c r="J103" s="132"/>
      <c r="K103" s="199"/>
      <c r="M103" s="215"/>
      <c r="O103" s="167"/>
      <c r="S103" s="215"/>
    </row>
    <row r="104" spans="1:59" s="191" customFormat="1" ht="12.75" hidden="1" customHeight="1" x14ac:dyDescent="0.25">
      <c r="B104" s="128"/>
      <c r="C104" s="129" t="s">
        <v>119</v>
      </c>
      <c r="D104" s="127"/>
      <c r="E104" s="130"/>
      <c r="F104" s="130"/>
      <c r="G104" s="130">
        <f>I75+I87</f>
        <v>0</v>
      </c>
      <c r="H104" s="130"/>
      <c r="J104" s="132"/>
      <c r="K104" s="199"/>
      <c r="M104" s="215"/>
      <c r="O104" s="167"/>
      <c r="S104" s="215"/>
    </row>
    <row r="105" spans="1:59" s="191" customFormat="1" ht="12.75" hidden="1" customHeight="1" x14ac:dyDescent="0.25">
      <c r="B105" s="128"/>
      <c r="C105" s="135"/>
      <c r="D105" s="127"/>
      <c r="E105" s="130"/>
      <c r="F105" s="136"/>
      <c r="G105" s="130"/>
      <c r="H105" s="136"/>
      <c r="I105" s="130"/>
      <c r="J105" s="132"/>
      <c r="K105" s="199"/>
      <c r="M105" s="215"/>
      <c r="O105" s="167"/>
      <c r="P105" s="167"/>
      <c r="Q105" s="167"/>
      <c r="S105" s="215"/>
    </row>
    <row r="106" spans="1:59" s="191" customFormat="1" ht="12.75" hidden="1" customHeight="1" x14ac:dyDescent="0.25">
      <c r="B106" s="128"/>
      <c r="C106" s="129" t="s">
        <v>44</v>
      </c>
      <c r="D106" s="127"/>
      <c r="E106" s="130"/>
      <c r="F106" s="130"/>
      <c r="G106" s="130">
        <f>E99</f>
        <v>0</v>
      </c>
      <c r="H106" s="130"/>
      <c r="J106" s="132"/>
      <c r="K106" s="199"/>
      <c r="M106" s="215"/>
      <c r="S106" s="215"/>
    </row>
    <row r="107" spans="1:59" s="191" customFormat="1" ht="12.75" customHeight="1" x14ac:dyDescent="0.25">
      <c r="B107" s="128"/>
      <c r="C107" s="127"/>
      <c r="D107" s="127"/>
      <c r="E107" s="127"/>
      <c r="F107" s="127"/>
      <c r="G107" s="127"/>
      <c r="H107" s="137"/>
      <c r="I107" s="131"/>
      <c r="J107" s="132"/>
      <c r="K107" s="199"/>
      <c r="M107" s="215"/>
      <c r="S107" s="215"/>
    </row>
    <row r="108" spans="1:59" s="173" customFormat="1" ht="15.75" customHeight="1" x14ac:dyDescent="0.25">
      <c r="A108" s="192"/>
      <c r="B108" s="105" t="s">
        <v>121</v>
      </c>
      <c r="C108" s="3"/>
      <c r="D108" s="3"/>
      <c r="E108" s="3"/>
      <c r="F108" s="3"/>
      <c r="G108" s="3"/>
      <c r="H108" s="391">
        <f>SUM(G102:G106)</f>
        <v>0</v>
      </c>
      <c r="I108" s="392"/>
      <c r="J108" s="138"/>
      <c r="K108" s="200"/>
      <c r="M108" s="216"/>
      <c r="N108" s="191"/>
      <c r="O108" s="191"/>
      <c r="P108" s="191"/>
      <c r="Q108" s="191"/>
      <c r="R108" s="184"/>
      <c r="S108" s="184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</row>
    <row r="109" spans="1:59" s="173" customFormat="1" ht="6.75" customHeight="1" x14ac:dyDescent="0.25">
      <c r="A109" s="192"/>
      <c r="B109" s="105"/>
      <c r="C109" s="3"/>
      <c r="D109" s="3"/>
      <c r="E109" s="3"/>
      <c r="F109" s="3"/>
      <c r="G109" s="3"/>
      <c r="H109" s="290"/>
      <c r="I109" s="290"/>
      <c r="J109" s="138"/>
      <c r="K109" s="200"/>
      <c r="M109" s="216"/>
      <c r="N109" s="191"/>
      <c r="O109" s="191"/>
      <c r="P109" s="191"/>
      <c r="Q109" s="191"/>
      <c r="R109" s="184"/>
      <c r="S109" s="184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</row>
    <row r="110" spans="1:59" s="173" customFormat="1" ht="18" customHeight="1" x14ac:dyDescent="0.25">
      <c r="A110" s="192"/>
      <c r="B110" s="395" t="s">
        <v>122</v>
      </c>
      <c r="C110" s="396"/>
      <c r="D110" s="396"/>
      <c r="E110" s="396"/>
      <c r="F110" s="396"/>
      <c r="G110" s="396"/>
      <c r="H110" s="397"/>
      <c r="I110" s="397"/>
      <c r="J110" s="138"/>
      <c r="K110" s="200"/>
      <c r="M110" s="216"/>
      <c r="N110" s="191"/>
      <c r="O110" s="191"/>
      <c r="P110" s="191"/>
      <c r="Q110" s="191"/>
      <c r="R110" s="167"/>
      <c r="S110" s="167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</row>
    <row r="111" spans="1:59" s="173" customFormat="1" ht="22.5" customHeight="1" x14ac:dyDescent="0.25">
      <c r="A111" s="192"/>
      <c r="B111" s="395"/>
      <c r="C111" s="396"/>
      <c r="D111" s="396"/>
      <c r="E111" s="396"/>
      <c r="F111" s="396"/>
      <c r="G111" s="396"/>
      <c r="H111" s="397"/>
      <c r="I111" s="397"/>
      <c r="J111" s="138"/>
      <c r="K111" s="200"/>
      <c r="M111" s="216"/>
      <c r="N111" s="215"/>
      <c r="O111" s="191"/>
      <c r="P111" s="191"/>
      <c r="Q111" s="191"/>
      <c r="R111" s="167"/>
      <c r="S111" s="167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</row>
    <row r="112" spans="1:59" s="186" customFormat="1" ht="7.5" customHeight="1" thickBot="1" x14ac:dyDescent="0.3">
      <c r="B112" s="71"/>
      <c r="C112" s="72"/>
      <c r="D112" s="73"/>
      <c r="E112" s="73"/>
      <c r="F112" s="73"/>
      <c r="G112" s="73"/>
      <c r="H112" s="73"/>
      <c r="I112" s="73"/>
      <c r="J112" s="74"/>
      <c r="M112" s="184"/>
      <c r="N112" s="184"/>
      <c r="O112" s="203"/>
      <c r="P112" s="184"/>
      <c r="Q112" s="184"/>
      <c r="R112" s="191"/>
      <c r="S112" s="167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</row>
    <row r="113" spans="1:59" s="167" customFormat="1" ht="12" customHeight="1" x14ac:dyDescent="0.25">
      <c r="B113" s="3"/>
      <c r="C113" s="3"/>
      <c r="D113" s="3"/>
      <c r="E113" s="393"/>
      <c r="F113" s="393"/>
      <c r="G113" s="393"/>
      <c r="H113" s="393"/>
      <c r="I113" s="139"/>
      <c r="J113" s="3"/>
      <c r="O113" s="204"/>
      <c r="R113" s="191"/>
      <c r="AL113" s="191"/>
      <c r="AM113" s="191"/>
    </row>
    <row r="114" spans="1:59" s="167" customFormat="1" ht="7.95" customHeight="1" x14ac:dyDescent="0.25">
      <c r="B114" s="4"/>
      <c r="C114" s="5"/>
      <c r="D114" s="5"/>
      <c r="E114" s="5"/>
      <c r="F114" s="5"/>
      <c r="G114" s="5"/>
      <c r="H114" s="6"/>
      <c r="I114" s="7"/>
      <c r="J114" s="8"/>
      <c r="N114" s="215"/>
      <c r="O114" s="204"/>
      <c r="P114" s="191"/>
      <c r="Q114" s="191"/>
      <c r="R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73"/>
      <c r="AM114" s="173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</row>
    <row r="115" spans="1:59" s="167" customFormat="1" ht="13.8" x14ac:dyDescent="0.25">
      <c r="A115" s="185"/>
      <c r="B115" s="140" t="s">
        <v>115</v>
      </c>
      <c r="C115" s="141"/>
      <c r="D115" s="141"/>
      <c r="E115" s="141"/>
      <c r="F115" s="142"/>
      <c r="G115" s="142"/>
      <c r="H115" s="142"/>
      <c r="I115" s="142"/>
      <c r="J115" s="143"/>
      <c r="K115" s="201"/>
      <c r="L115" s="201"/>
      <c r="N115" s="215"/>
      <c r="O115" s="191"/>
      <c r="P115" s="191"/>
      <c r="Q115" s="191"/>
      <c r="R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</row>
    <row r="116" spans="1:59" s="167" customFormat="1" ht="6" customHeight="1" x14ac:dyDescent="0.25">
      <c r="B116" s="18"/>
      <c r="C116" s="144"/>
      <c r="D116" s="144"/>
      <c r="E116" s="144"/>
      <c r="F116" s="144"/>
      <c r="G116" s="144"/>
      <c r="H116" s="144"/>
      <c r="I116" s="144"/>
      <c r="J116" s="19"/>
      <c r="L116" s="193"/>
      <c r="N116" s="215"/>
      <c r="O116" s="204"/>
      <c r="P116" s="191"/>
      <c r="Q116" s="191"/>
      <c r="R116" s="191"/>
      <c r="X116" s="173"/>
      <c r="Y116" s="173"/>
      <c r="Z116" s="173"/>
      <c r="AA116" s="173"/>
      <c r="AB116" s="173"/>
      <c r="AC116" s="173"/>
      <c r="AD116" s="173"/>
      <c r="AE116" s="173"/>
      <c r="AF116" s="173"/>
      <c r="AG116" s="173"/>
      <c r="AH116" s="173"/>
      <c r="AI116" s="173"/>
      <c r="AJ116" s="173"/>
      <c r="AK116" s="173"/>
      <c r="AL116" s="187"/>
      <c r="AM116" s="187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</row>
    <row r="117" spans="1:59" s="167" customFormat="1" ht="12.75" customHeight="1" x14ac:dyDescent="0.25">
      <c r="B117" s="18"/>
      <c r="C117" s="394" t="s">
        <v>22</v>
      </c>
      <c r="D117" s="394"/>
      <c r="E117" s="394"/>
      <c r="F117" s="394"/>
      <c r="G117" s="394"/>
      <c r="H117" s="394"/>
      <c r="I117" s="394"/>
      <c r="J117" s="19"/>
      <c r="N117" s="215"/>
      <c r="O117" s="191"/>
      <c r="P117" s="191"/>
      <c r="Q117" s="191"/>
      <c r="R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73"/>
      <c r="BA117" s="173"/>
      <c r="BB117" s="173"/>
      <c r="BC117" s="173"/>
      <c r="BD117" s="173"/>
      <c r="BE117" s="173"/>
      <c r="BF117" s="173"/>
      <c r="BG117" s="173"/>
    </row>
    <row r="118" spans="1:59" s="167" customFormat="1" ht="7.95" customHeight="1" x14ac:dyDescent="0.25">
      <c r="B118" s="18"/>
      <c r="C118" s="144"/>
      <c r="D118" s="146"/>
      <c r="E118" s="145"/>
      <c r="F118" s="145"/>
      <c r="G118" s="145"/>
      <c r="H118" s="145"/>
      <c r="I118" s="145"/>
      <c r="J118" s="19"/>
      <c r="N118" s="215"/>
      <c r="O118" s="191"/>
      <c r="P118" s="191"/>
      <c r="Q118" s="191"/>
      <c r="R118" s="191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</row>
    <row r="119" spans="1:59" s="167" customFormat="1" ht="12.75" customHeight="1" x14ac:dyDescent="0.25">
      <c r="B119" s="18"/>
      <c r="C119" s="144" t="s">
        <v>27</v>
      </c>
      <c r="D119" s="146"/>
      <c r="E119" s="145"/>
      <c r="F119" s="145"/>
      <c r="G119" s="145"/>
      <c r="H119" s="145"/>
      <c r="I119" s="145"/>
      <c r="J119" s="19"/>
      <c r="N119" s="215"/>
      <c r="O119" s="191"/>
      <c r="P119" s="191"/>
      <c r="Q119" s="191"/>
      <c r="R119" s="191"/>
      <c r="AZ119" s="187"/>
      <c r="BA119" s="187"/>
      <c r="BB119" s="187"/>
      <c r="BC119" s="187"/>
      <c r="BD119" s="187"/>
      <c r="BE119" s="187"/>
      <c r="BF119" s="187"/>
      <c r="BG119" s="187"/>
    </row>
    <row r="120" spans="1:59" s="167" customFormat="1" ht="12.75" customHeight="1" x14ac:dyDescent="0.25">
      <c r="B120" s="18"/>
      <c r="C120" s="144" t="s">
        <v>28</v>
      </c>
      <c r="D120" s="146"/>
      <c r="E120" s="145"/>
      <c r="F120" s="145"/>
      <c r="G120" s="145"/>
      <c r="H120" s="145"/>
      <c r="I120" s="145"/>
      <c r="J120" s="19"/>
      <c r="N120" s="215"/>
      <c r="O120" s="191"/>
      <c r="P120" s="191"/>
      <c r="Q120" s="191"/>
      <c r="R120" s="191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</row>
    <row r="121" spans="1:59" s="167" customFormat="1" ht="12.75" customHeight="1" x14ac:dyDescent="0.25">
      <c r="B121" s="18"/>
      <c r="C121" s="144" t="s">
        <v>35</v>
      </c>
      <c r="D121" s="146"/>
      <c r="E121" s="145"/>
      <c r="F121" s="145"/>
      <c r="G121" s="145"/>
      <c r="H121" s="145"/>
      <c r="I121" s="145"/>
      <c r="J121" s="19"/>
      <c r="N121" s="215"/>
      <c r="O121" s="191"/>
      <c r="P121" s="191"/>
      <c r="Q121" s="191"/>
      <c r="R121" s="191"/>
    </row>
    <row r="122" spans="1:59" s="167" customFormat="1" x14ac:dyDescent="0.25">
      <c r="B122" s="18"/>
      <c r="C122" s="144" t="s">
        <v>29</v>
      </c>
      <c r="D122" s="146"/>
      <c r="E122" s="145"/>
      <c r="F122" s="145"/>
      <c r="G122" s="145"/>
      <c r="H122" s="145"/>
      <c r="I122" s="145"/>
      <c r="J122" s="19"/>
      <c r="N122" s="215"/>
      <c r="O122" s="191"/>
      <c r="P122" s="191"/>
      <c r="Q122" s="191"/>
      <c r="R122" s="191"/>
    </row>
    <row r="123" spans="1:59" s="167" customFormat="1" ht="12.75" customHeight="1" x14ac:dyDescent="0.25">
      <c r="B123" s="18"/>
      <c r="C123" s="144" t="s">
        <v>62</v>
      </c>
      <c r="D123" s="146"/>
      <c r="E123" s="145"/>
      <c r="F123" s="145"/>
      <c r="G123" s="145"/>
      <c r="H123" s="145"/>
      <c r="I123" s="145"/>
      <c r="J123" s="19"/>
      <c r="N123" s="215"/>
      <c r="O123" s="191"/>
      <c r="P123" s="191"/>
      <c r="Q123" s="191"/>
      <c r="R123" s="191"/>
    </row>
    <row r="124" spans="1:59" s="167" customFormat="1" ht="7.95" customHeight="1" x14ac:dyDescent="0.25">
      <c r="B124" s="18"/>
      <c r="C124" s="145"/>
      <c r="D124" s="145"/>
      <c r="E124" s="145"/>
      <c r="F124" s="145"/>
      <c r="G124" s="145"/>
      <c r="H124" s="145"/>
      <c r="I124" s="145"/>
      <c r="J124" s="19"/>
      <c r="N124" s="215"/>
      <c r="O124" s="191"/>
      <c r="P124" s="191"/>
      <c r="Q124" s="191"/>
      <c r="R124" s="191"/>
    </row>
    <row r="125" spans="1:59" s="167" customFormat="1" ht="85.5" customHeight="1" x14ac:dyDescent="0.25">
      <c r="B125" s="117"/>
      <c r="C125" s="382"/>
      <c r="D125" s="383"/>
      <c r="E125" s="383"/>
      <c r="F125" s="383"/>
      <c r="G125" s="383"/>
      <c r="H125" s="383"/>
      <c r="I125" s="384"/>
      <c r="J125" s="67"/>
      <c r="K125" s="193"/>
      <c r="L125" s="193"/>
      <c r="M125" s="193"/>
      <c r="N125" s="215"/>
      <c r="O125" s="191"/>
      <c r="P125" s="191"/>
      <c r="Q125" s="191"/>
      <c r="R125" s="191"/>
    </row>
    <row r="126" spans="1:59" s="238" customFormat="1" ht="7.95" customHeight="1" x14ac:dyDescent="0.25">
      <c r="B126" s="18"/>
      <c r="C126" s="162"/>
      <c r="D126" s="153"/>
      <c r="E126" s="153"/>
      <c r="F126" s="153"/>
      <c r="G126" s="153"/>
      <c r="H126" s="153"/>
      <c r="I126" s="153"/>
      <c r="J126" s="19"/>
      <c r="N126" s="239"/>
      <c r="O126" s="240"/>
      <c r="P126" s="240"/>
      <c r="Q126" s="240"/>
      <c r="R126" s="240"/>
    </row>
    <row r="127" spans="1:59" s="238" customFormat="1" ht="23.25" customHeight="1" x14ac:dyDescent="0.25">
      <c r="B127" s="18"/>
      <c r="C127" s="398" t="s">
        <v>124</v>
      </c>
      <c r="D127" s="399"/>
      <c r="E127" s="399"/>
      <c r="F127" s="399"/>
      <c r="G127" s="399"/>
      <c r="H127" s="399"/>
      <c r="I127" s="399"/>
      <c r="J127" s="19"/>
      <c r="N127" s="239"/>
      <c r="O127" s="240"/>
      <c r="P127" s="240"/>
      <c r="Q127" s="240"/>
      <c r="R127" s="240"/>
    </row>
    <row r="128" spans="1:59" s="238" customFormat="1" ht="7.95" customHeight="1" x14ac:dyDescent="0.25">
      <c r="B128" s="18"/>
      <c r="C128" s="150"/>
      <c r="D128" s="241"/>
      <c r="E128" s="241"/>
      <c r="F128" s="241"/>
      <c r="G128" s="241"/>
      <c r="H128" s="241"/>
      <c r="I128" s="241"/>
      <c r="J128" s="19"/>
      <c r="N128" s="239"/>
      <c r="O128" s="240"/>
      <c r="P128" s="240"/>
      <c r="Q128" s="240"/>
      <c r="R128" s="240"/>
    </row>
    <row r="129" spans="1:19" s="167" customFormat="1" ht="7.95" customHeight="1" x14ac:dyDescent="0.25">
      <c r="B129" s="18"/>
      <c r="C129" s="152"/>
      <c r="D129" s="153"/>
      <c r="E129" s="153"/>
      <c r="F129" s="153"/>
      <c r="G129" s="153"/>
      <c r="H129" s="153"/>
      <c r="I129" s="154"/>
      <c r="J129" s="19"/>
      <c r="N129" s="215"/>
      <c r="O129" s="191"/>
      <c r="P129" s="191"/>
      <c r="Q129" s="191"/>
      <c r="R129" s="191"/>
    </row>
    <row r="130" spans="1:19" s="167" customFormat="1" ht="25.2" customHeight="1" x14ac:dyDescent="0.25">
      <c r="B130" s="18"/>
      <c r="C130" s="388" t="s">
        <v>47</v>
      </c>
      <c r="D130" s="389"/>
      <c r="E130" s="389"/>
      <c r="F130" s="389"/>
      <c r="G130" s="389"/>
      <c r="H130" s="389"/>
      <c r="I130" s="390"/>
      <c r="J130" s="19"/>
      <c r="N130" s="215"/>
      <c r="O130" s="191"/>
      <c r="P130" s="191"/>
      <c r="Q130" s="191"/>
      <c r="R130" s="191"/>
    </row>
    <row r="131" spans="1:19" s="167" customFormat="1" x14ac:dyDescent="0.25">
      <c r="B131" s="18"/>
      <c r="C131" s="400"/>
      <c r="D131" s="401"/>
      <c r="E131" s="401"/>
      <c r="F131" s="403"/>
      <c r="G131" s="404"/>
      <c r="H131" s="404"/>
      <c r="I131" s="405"/>
      <c r="J131" s="19"/>
      <c r="N131" s="215"/>
      <c r="O131" s="191"/>
      <c r="P131" s="191"/>
      <c r="Q131" s="191"/>
      <c r="R131" s="191"/>
    </row>
    <row r="132" spans="1:19" s="167" customFormat="1" ht="23.25" customHeight="1" x14ac:dyDescent="0.25">
      <c r="B132" s="18"/>
      <c r="C132" s="402"/>
      <c r="D132" s="401"/>
      <c r="E132" s="401"/>
      <c r="F132" s="404"/>
      <c r="G132" s="404"/>
      <c r="H132" s="404"/>
      <c r="I132" s="405"/>
      <c r="J132" s="19"/>
      <c r="N132" s="215"/>
      <c r="O132" s="191"/>
      <c r="P132" s="191"/>
      <c r="Q132" s="191"/>
      <c r="R132" s="191"/>
    </row>
    <row r="133" spans="1:19" s="167" customFormat="1" x14ac:dyDescent="0.25">
      <c r="B133" s="18"/>
      <c r="C133" s="149" t="s">
        <v>4</v>
      </c>
      <c r="D133" s="150"/>
      <c r="E133" s="150"/>
      <c r="F133" s="149"/>
      <c r="G133" s="150" t="s">
        <v>100</v>
      </c>
      <c r="H133" s="150"/>
      <c r="I133" s="151"/>
      <c r="J133" s="19"/>
      <c r="N133" s="215"/>
      <c r="O133" s="191"/>
      <c r="P133" s="191"/>
      <c r="Q133" s="191"/>
      <c r="R133" s="215"/>
    </row>
    <row r="134" spans="1:19" s="167" customFormat="1" ht="9" customHeight="1" x14ac:dyDescent="0.25">
      <c r="B134" s="13"/>
      <c r="C134" s="147"/>
      <c r="D134" s="147"/>
      <c r="E134" s="147"/>
      <c r="F134" s="147"/>
      <c r="G134" s="387"/>
      <c r="H134" s="387"/>
      <c r="I134" s="387"/>
      <c r="J134" s="17"/>
      <c r="N134" s="215"/>
      <c r="O134" s="191"/>
      <c r="P134" s="191"/>
      <c r="Q134" s="191"/>
      <c r="R134" s="190"/>
      <c r="S134" s="191"/>
    </row>
    <row r="135" spans="1:19" s="167" customFormat="1" ht="7.5" customHeight="1" x14ac:dyDescent="0.25">
      <c r="B135" s="4"/>
      <c r="C135" s="5"/>
      <c r="D135" s="5"/>
      <c r="E135" s="5"/>
      <c r="F135" s="5"/>
      <c r="G135" s="5"/>
      <c r="H135" s="6"/>
      <c r="I135" s="7"/>
      <c r="J135" s="8"/>
      <c r="N135" s="215"/>
      <c r="O135" s="191"/>
      <c r="P135" s="191"/>
      <c r="Q135" s="191"/>
    </row>
    <row r="136" spans="1:19" s="167" customFormat="1" ht="13.5" customHeight="1" x14ac:dyDescent="0.25">
      <c r="B136" s="18"/>
      <c r="C136" s="76"/>
      <c r="D136" s="76"/>
      <c r="E136" s="76"/>
      <c r="F136" s="76"/>
      <c r="G136" s="76"/>
      <c r="H136" s="76"/>
      <c r="I136" s="76"/>
      <c r="J136" s="19"/>
    </row>
    <row r="137" spans="1:19" s="167" customFormat="1" x14ac:dyDescent="0.25">
      <c r="A137" s="187"/>
      <c r="B137" s="33" t="s">
        <v>5</v>
      </c>
      <c r="C137" s="123"/>
      <c r="D137" s="123"/>
      <c r="E137" s="123"/>
      <c r="F137" s="123"/>
      <c r="G137" s="123"/>
      <c r="H137" s="123"/>
      <c r="I137" s="123"/>
      <c r="J137" s="30"/>
      <c r="K137" s="187"/>
      <c r="L137" s="187"/>
    </row>
    <row r="138" spans="1:19" s="167" customFormat="1" x14ac:dyDescent="0.25">
      <c r="A138" s="187"/>
      <c r="B138" s="33"/>
      <c r="C138" s="123"/>
      <c r="D138" s="123"/>
      <c r="E138" s="123"/>
      <c r="F138" s="123"/>
      <c r="G138" s="123"/>
      <c r="H138" s="123"/>
      <c r="I138" s="123"/>
      <c r="J138" s="30"/>
      <c r="K138" s="187"/>
      <c r="L138" s="187"/>
    </row>
    <row r="139" spans="1:19" s="167" customFormat="1" x14ac:dyDescent="0.25">
      <c r="A139" s="187"/>
      <c r="B139" s="33"/>
      <c r="C139" s="155" t="s">
        <v>20</v>
      </c>
      <c r="D139" s="156"/>
      <c r="E139" s="157"/>
      <c r="F139" s="123"/>
      <c r="G139" s="80"/>
      <c r="H139" s="80"/>
      <c r="I139" s="80"/>
      <c r="J139" s="30"/>
      <c r="K139" s="187"/>
      <c r="L139" s="187"/>
    </row>
    <row r="140" spans="1:19" s="167" customFormat="1" ht="7.2" customHeight="1" x14ac:dyDescent="0.25">
      <c r="A140" s="187"/>
      <c r="B140" s="38"/>
      <c r="C140" s="76"/>
      <c r="D140" s="76"/>
      <c r="E140" s="76"/>
      <c r="F140" s="76"/>
      <c r="G140" s="76"/>
      <c r="H140" s="76"/>
      <c r="I140" s="76"/>
      <c r="J140" s="30"/>
      <c r="K140" s="187"/>
      <c r="L140" s="187"/>
    </row>
    <row r="141" spans="1:19" s="167" customFormat="1" x14ac:dyDescent="0.25">
      <c r="A141" s="187"/>
      <c r="B141" s="38"/>
      <c r="C141" s="155" t="s">
        <v>65</v>
      </c>
      <c r="D141" s="156"/>
      <c r="E141" s="157"/>
      <c r="F141" s="123"/>
      <c r="G141" s="80"/>
      <c r="H141" s="80"/>
      <c r="I141" s="80"/>
      <c r="J141" s="30"/>
      <c r="K141" s="187"/>
      <c r="L141" s="187"/>
    </row>
    <row r="142" spans="1:19" s="167" customFormat="1" ht="6.6" customHeight="1" x14ac:dyDescent="0.25">
      <c r="A142" s="187"/>
      <c r="B142" s="38"/>
      <c r="C142" s="76"/>
      <c r="D142" s="76"/>
      <c r="E142" s="76"/>
      <c r="F142" s="76"/>
      <c r="G142" s="76"/>
      <c r="H142" s="76"/>
      <c r="I142" s="76"/>
      <c r="J142" s="30"/>
      <c r="K142" s="187"/>
      <c r="L142" s="187"/>
    </row>
    <row r="143" spans="1:19" s="167" customFormat="1" x14ac:dyDescent="0.25">
      <c r="A143" s="187"/>
      <c r="B143" s="38"/>
      <c r="C143" s="155" t="s">
        <v>66</v>
      </c>
      <c r="D143" s="156"/>
      <c r="E143" s="157"/>
      <c r="F143" s="123"/>
      <c r="G143" s="76"/>
      <c r="H143" s="76"/>
      <c r="I143" s="76"/>
      <c r="J143" s="30"/>
      <c r="K143" s="187"/>
      <c r="L143" s="187"/>
      <c r="P143" s="208"/>
    </row>
    <row r="144" spans="1:19" s="167" customFormat="1" ht="11.25" customHeight="1" x14ac:dyDescent="0.25">
      <c r="B144" s="13"/>
      <c r="C144" s="147"/>
      <c r="D144" s="147"/>
      <c r="E144" s="147"/>
      <c r="F144" s="147"/>
      <c r="G144" s="387"/>
      <c r="H144" s="387"/>
      <c r="I144" s="387"/>
      <c r="J144" s="17"/>
    </row>
    <row r="145" spans="2:19" s="167" customFormat="1" x14ac:dyDescent="0.25">
      <c r="C145" s="168"/>
      <c r="D145" s="168"/>
      <c r="E145" s="168"/>
      <c r="F145" s="168"/>
      <c r="G145" s="169"/>
      <c r="H145" s="169"/>
      <c r="I145" s="169"/>
    </row>
    <row r="146" spans="2:19" s="167" customFormat="1" hidden="1" x14ac:dyDescent="0.25">
      <c r="C146" s="168"/>
      <c r="D146" s="168"/>
      <c r="E146" s="168"/>
      <c r="F146" s="168"/>
      <c r="G146" s="169"/>
      <c r="H146" s="169"/>
      <c r="I146" s="169"/>
    </row>
    <row r="147" spans="2:19" s="167" customFormat="1" hidden="1" x14ac:dyDescent="0.25">
      <c r="C147" s="168" t="s">
        <v>49</v>
      </c>
      <c r="D147" s="168"/>
      <c r="E147" s="168"/>
      <c r="F147" s="168"/>
      <c r="G147" s="169"/>
      <c r="H147" s="169"/>
      <c r="I147" s="169"/>
      <c r="M147" s="169"/>
      <c r="N147" s="298"/>
      <c r="O147" s="299"/>
    </row>
    <row r="148" spans="2:19" s="167" customFormat="1" hidden="1" x14ac:dyDescent="0.25">
      <c r="C148" s="168"/>
      <c r="D148" s="168"/>
      <c r="E148" s="168"/>
      <c r="F148" s="168"/>
      <c r="G148" s="169"/>
      <c r="H148" s="169"/>
      <c r="I148" s="169"/>
      <c r="M148" s="169"/>
      <c r="N148" s="298"/>
      <c r="O148" s="299"/>
    </row>
    <row r="149" spans="2:19" s="167" customFormat="1" hidden="1" x14ac:dyDescent="0.25">
      <c r="C149" s="168"/>
      <c r="D149" s="168"/>
      <c r="E149" s="168"/>
      <c r="F149" s="168"/>
      <c r="G149" s="169"/>
      <c r="H149" s="169"/>
      <c r="I149" s="169"/>
      <c r="M149" s="169"/>
      <c r="N149" s="169"/>
      <c r="O149" s="214"/>
    </row>
    <row r="150" spans="2:19" s="167" customFormat="1" hidden="1" x14ac:dyDescent="0.25">
      <c r="C150" s="168" t="s">
        <v>50</v>
      </c>
      <c r="D150" s="168"/>
      <c r="E150" s="168"/>
      <c r="F150" s="168"/>
      <c r="G150" s="169"/>
      <c r="H150" s="169"/>
      <c r="I150" s="169"/>
      <c r="J150" s="169"/>
      <c r="K150" s="169"/>
      <c r="L150" s="169"/>
      <c r="M150" s="170" t="s">
        <v>19</v>
      </c>
      <c r="N150" s="170" t="s">
        <v>19</v>
      </c>
      <c r="O150" s="170" t="s">
        <v>19</v>
      </c>
      <c r="R150" s="169"/>
      <c r="S150" s="169"/>
    </row>
    <row r="151" spans="2:19" s="167" customFormat="1" hidden="1" x14ac:dyDescent="0.25">
      <c r="B151" s="171">
        <v>10</v>
      </c>
      <c r="C151" s="168" t="s">
        <v>71</v>
      </c>
      <c r="D151" s="168"/>
      <c r="E151" s="168"/>
      <c r="F151" s="168"/>
      <c r="G151" s="171">
        <v>10</v>
      </c>
      <c r="H151" s="169"/>
      <c r="I151" s="169"/>
      <c r="J151" s="169"/>
      <c r="K151" s="169"/>
      <c r="L151" s="169"/>
      <c r="M151" s="324">
        <v>940</v>
      </c>
      <c r="N151" s="172"/>
      <c r="O151" s="172">
        <f>M151-470</f>
        <v>470</v>
      </c>
      <c r="P151" s="173"/>
      <c r="R151" s="169"/>
      <c r="S151" s="169"/>
    </row>
    <row r="152" spans="2:19" s="167" customFormat="1" hidden="1" x14ac:dyDescent="0.25">
      <c r="B152" s="171"/>
      <c r="C152" s="168" t="s">
        <v>50</v>
      </c>
      <c r="D152" s="168"/>
      <c r="E152" s="168"/>
      <c r="F152" s="168"/>
      <c r="G152" s="171"/>
      <c r="H152" s="169"/>
      <c r="I152" s="169"/>
      <c r="J152" s="169"/>
      <c r="K152" s="169"/>
      <c r="L152" s="169"/>
      <c r="M152" s="170" t="s">
        <v>19</v>
      </c>
      <c r="N152" s="170" t="s">
        <v>19</v>
      </c>
      <c r="O152" s="170" t="s">
        <v>19</v>
      </c>
      <c r="P152" s="173"/>
      <c r="R152" s="169"/>
      <c r="S152" s="169"/>
    </row>
    <row r="153" spans="2:19" s="167" customFormat="1" hidden="1" x14ac:dyDescent="0.25">
      <c r="B153" s="171">
        <v>11</v>
      </c>
      <c r="C153" s="168" t="s">
        <v>72</v>
      </c>
      <c r="D153" s="168"/>
      <c r="E153" s="168"/>
      <c r="F153" s="168"/>
      <c r="G153" s="171">
        <v>11</v>
      </c>
      <c r="H153" s="169"/>
      <c r="I153" s="169"/>
      <c r="J153" s="169"/>
      <c r="K153" s="169"/>
      <c r="L153" s="169"/>
      <c r="M153" s="172">
        <v>2100</v>
      </c>
      <c r="N153" s="172"/>
      <c r="O153" s="172">
        <f>M153-470</f>
        <v>1630</v>
      </c>
      <c r="P153" s="173"/>
      <c r="R153" s="169"/>
      <c r="S153" s="169"/>
    </row>
    <row r="154" spans="2:19" s="167" customFormat="1" hidden="1" x14ac:dyDescent="0.25">
      <c r="B154" s="171"/>
      <c r="C154" s="168"/>
      <c r="D154" s="168"/>
      <c r="E154" s="168"/>
      <c r="F154" s="168"/>
      <c r="G154" s="171"/>
      <c r="H154" s="169"/>
      <c r="I154" s="169"/>
      <c r="J154" s="169"/>
      <c r="K154" s="169"/>
      <c r="L154" s="169"/>
      <c r="M154" s="172"/>
      <c r="N154" s="172"/>
      <c r="O154" s="172"/>
      <c r="P154" s="173"/>
      <c r="R154" s="169"/>
      <c r="S154" s="169"/>
    </row>
    <row r="155" spans="2:19" s="167" customFormat="1" hidden="1" x14ac:dyDescent="0.25">
      <c r="B155" s="174"/>
      <c r="C155" s="168" t="s">
        <v>51</v>
      </c>
      <c r="D155" s="168"/>
      <c r="E155" s="168"/>
      <c r="F155" s="168"/>
      <c r="G155" s="169"/>
      <c r="H155" s="169"/>
      <c r="I155" s="169"/>
      <c r="J155" s="169"/>
      <c r="K155" s="169"/>
      <c r="L155" s="169"/>
      <c r="M155" s="170" t="s">
        <v>19</v>
      </c>
      <c r="N155" s="170" t="s">
        <v>19</v>
      </c>
      <c r="O155" s="170" t="s">
        <v>19</v>
      </c>
      <c r="P155" s="173"/>
      <c r="R155" s="169"/>
      <c r="S155" s="169"/>
    </row>
    <row r="156" spans="2:19" s="167" customFormat="1" hidden="1" x14ac:dyDescent="0.25">
      <c r="B156" s="169" t="s">
        <v>52</v>
      </c>
      <c r="C156" s="168" t="s">
        <v>56</v>
      </c>
      <c r="D156" s="168"/>
      <c r="E156" s="168"/>
      <c r="F156" s="168"/>
      <c r="G156" s="169" t="s">
        <v>52</v>
      </c>
      <c r="H156" s="169" t="s">
        <v>55</v>
      </c>
      <c r="I156" s="169"/>
      <c r="J156" s="169"/>
      <c r="K156" s="169"/>
      <c r="L156" s="169"/>
      <c r="M156" s="175" t="s">
        <v>73</v>
      </c>
      <c r="N156" s="175"/>
      <c r="O156" s="175">
        <v>940</v>
      </c>
      <c r="P156" s="284" t="s">
        <v>129</v>
      </c>
      <c r="R156" s="169"/>
      <c r="S156" s="169"/>
    </row>
    <row r="157" spans="2:19" s="167" customFormat="1" hidden="1" x14ac:dyDescent="0.25">
      <c r="B157" s="169">
        <v>12</v>
      </c>
      <c r="C157" s="168" t="s">
        <v>74</v>
      </c>
      <c r="D157" s="168"/>
      <c r="E157" s="168"/>
      <c r="F157" s="168"/>
      <c r="G157" s="169">
        <v>12</v>
      </c>
      <c r="H157" s="169" t="s">
        <v>54</v>
      </c>
      <c r="I157" s="169"/>
      <c r="J157" s="169"/>
      <c r="K157" s="169"/>
      <c r="L157" s="169"/>
      <c r="M157" s="285">
        <v>12700</v>
      </c>
      <c r="N157" s="172"/>
      <c r="O157" s="172">
        <f>M157-$O$156</f>
        <v>11760</v>
      </c>
      <c r="P157" s="176" t="s">
        <v>116</v>
      </c>
      <c r="R157" s="169"/>
      <c r="S157" s="169"/>
    </row>
    <row r="158" spans="2:19" s="167" customFormat="1" hidden="1" x14ac:dyDescent="0.25">
      <c r="B158" s="169">
        <v>13</v>
      </c>
      <c r="C158" s="168" t="s">
        <v>75</v>
      </c>
      <c r="D158" s="168"/>
      <c r="E158" s="168"/>
      <c r="F158" s="168"/>
      <c r="G158" s="169">
        <v>13</v>
      </c>
      <c r="H158" s="169" t="s">
        <v>54</v>
      </c>
      <c r="I158" s="169"/>
      <c r="J158" s="169"/>
      <c r="K158" s="169"/>
      <c r="L158" s="169"/>
      <c r="M158" s="285">
        <v>12600</v>
      </c>
      <c r="N158" s="172"/>
      <c r="O158" s="172">
        <f t="shared" ref="O158:O168" si="0">M158-$O$156</f>
        <v>11660</v>
      </c>
      <c r="P158" s="176" t="s">
        <v>116</v>
      </c>
      <c r="R158" s="169"/>
      <c r="S158" s="169"/>
    </row>
    <row r="159" spans="2:19" s="167" customFormat="1" hidden="1" x14ac:dyDescent="0.25">
      <c r="B159" s="169">
        <v>14</v>
      </c>
      <c r="C159" s="168" t="s">
        <v>96</v>
      </c>
      <c r="D159" s="168"/>
      <c r="E159" s="168"/>
      <c r="F159" s="168"/>
      <c r="G159" s="169">
        <v>14</v>
      </c>
      <c r="H159" s="169" t="s">
        <v>53</v>
      </c>
      <c r="I159" s="169"/>
      <c r="J159" s="169"/>
      <c r="K159" s="169"/>
      <c r="L159" s="169"/>
      <c r="M159" s="285">
        <v>11000</v>
      </c>
      <c r="N159" s="172"/>
      <c r="O159" s="172">
        <f t="shared" si="0"/>
        <v>10060</v>
      </c>
      <c r="P159" s="176" t="s">
        <v>116</v>
      </c>
      <c r="R159" s="169"/>
      <c r="S159" s="169"/>
    </row>
    <row r="160" spans="2:19" s="167" customFormat="1" hidden="1" x14ac:dyDescent="0.25">
      <c r="B160" s="169">
        <v>20</v>
      </c>
      <c r="C160" s="168" t="s">
        <v>76</v>
      </c>
      <c r="D160" s="168"/>
      <c r="E160" s="168"/>
      <c r="F160" s="168"/>
      <c r="G160" s="169">
        <v>20</v>
      </c>
      <c r="H160" s="169" t="s">
        <v>54</v>
      </c>
      <c r="I160" s="169"/>
      <c r="J160" s="169"/>
      <c r="K160" s="169"/>
      <c r="L160" s="169"/>
      <c r="M160" s="285">
        <v>11700</v>
      </c>
      <c r="N160" s="172"/>
      <c r="O160" s="172">
        <f t="shared" si="0"/>
        <v>10760</v>
      </c>
      <c r="P160" s="176" t="s">
        <v>116</v>
      </c>
      <c r="R160" s="169"/>
      <c r="S160" s="169"/>
    </row>
    <row r="161" spans="2:19" s="167" customFormat="1" hidden="1" x14ac:dyDescent="0.25">
      <c r="B161" s="169">
        <v>21</v>
      </c>
      <c r="C161" s="168" t="s">
        <v>77</v>
      </c>
      <c r="D161" s="168"/>
      <c r="E161" s="168"/>
      <c r="F161" s="168"/>
      <c r="G161" s="169">
        <v>21</v>
      </c>
      <c r="H161" s="169" t="s">
        <v>53</v>
      </c>
      <c r="I161" s="169"/>
      <c r="J161" s="169"/>
      <c r="K161" s="169"/>
      <c r="L161" s="169"/>
      <c r="M161" s="285">
        <v>12600</v>
      </c>
      <c r="N161" s="172"/>
      <c r="O161" s="172">
        <f t="shared" si="0"/>
        <v>11660</v>
      </c>
      <c r="P161" s="176" t="s">
        <v>116</v>
      </c>
      <c r="R161" s="169"/>
      <c r="S161" s="169"/>
    </row>
    <row r="162" spans="2:19" s="167" customFormat="1" hidden="1" x14ac:dyDescent="0.25">
      <c r="B162" s="169">
        <v>23</v>
      </c>
      <c r="C162" s="168" t="s">
        <v>78</v>
      </c>
      <c r="D162" s="168"/>
      <c r="E162" s="168"/>
      <c r="F162" s="168"/>
      <c r="G162" s="169">
        <v>23</v>
      </c>
      <c r="H162" s="169" t="s">
        <v>54</v>
      </c>
      <c r="I162" s="169"/>
      <c r="J162" s="169"/>
      <c r="K162" s="169"/>
      <c r="L162" s="169"/>
      <c r="M162" s="285">
        <v>12300</v>
      </c>
      <c r="N162" s="172"/>
      <c r="O162" s="172">
        <f>M162-$O$156</f>
        <v>11360</v>
      </c>
      <c r="P162" s="176" t="s">
        <v>116</v>
      </c>
      <c r="R162" s="169"/>
      <c r="S162" s="169"/>
    </row>
    <row r="163" spans="2:19" s="167" customFormat="1" hidden="1" x14ac:dyDescent="0.25">
      <c r="B163" s="169">
        <v>27</v>
      </c>
      <c r="C163" s="168" t="s">
        <v>79</v>
      </c>
      <c r="D163" s="168"/>
      <c r="E163" s="168"/>
      <c r="F163" s="168"/>
      <c r="G163" s="169">
        <v>27</v>
      </c>
      <c r="H163" s="169" t="s">
        <v>53</v>
      </c>
      <c r="I163" s="169"/>
      <c r="J163" s="169"/>
      <c r="K163" s="169"/>
      <c r="L163" s="169"/>
      <c r="M163" s="285">
        <v>10700</v>
      </c>
      <c r="N163" s="172"/>
      <c r="O163" s="172">
        <f t="shared" si="0"/>
        <v>9760</v>
      </c>
      <c r="P163" s="176" t="s">
        <v>116</v>
      </c>
      <c r="R163" s="169"/>
      <c r="S163" s="169"/>
    </row>
    <row r="164" spans="2:19" s="167" customFormat="1" hidden="1" x14ac:dyDescent="0.25">
      <c r="B164" s="169">
        <v>28</v>
      </c>
      <c r="C164" s="168" t="s">
        <v>80</v>
      </c>
      <c r="D164" s="168"/>
      <c r="E164" s="168"/>
      <c r="F164" s="168"/>
      <c r="G164" s="169">
        <v>28</v>
      </c>
      <c r="H164" s="169" t="s">
        <v>53</v>
      </c>
      <c r="I164" s="169"/>
      <c r="J164" s="169"/>
      <c r="K164" s="169"/>
      <c r="L164" s="169"/>
      <c r="M164" s="285">
        <v>11000</v>
      </c>
      <c r="N164" s="172"/>
      <c r="O164" s="172">
        <f t="shared" si="0"/>
        <v>10060</v>
      </c>
      <c r="P164" s="176" t="s">
        <v>116</v>
      </c>
      <c r="R164" s="169"/>
      <c r="S164" s="169"/>
    </row>
    <row r="165" spans="2:19" s="167" customFormat="1" hidden="1" x14ac:dyDescent="0.25">
      <c r="B165" s="169">
        <v>29</v>
      </c>
      <c r="C165" s="168" t="s">
        <v>81</v>
      </c>
      <c r="D165" s="168"/>
      <c r="E165" s="168"/>
      <c r="F165" s="168"/>
      <c r="G165" s="169">
        <v>29</v>
      </c>
      <c r="H165" s="169" t="s">
        <v>53</v>
      </c>
      <c r="I165" s="169"/>
      <c r="J165" s="169"/>
      <c r="K165" s="169"/>
      <c r="L165" s="169"/>
      <c r="M165" s="285">
        <v>10600</v>
      </c>
      <c r="N165" s="172"/>
      <c r="O165" s="172">
        <f t="shared" si="0"/>
        <v>9660</v>
      </c>
      <c r="P165" s="176" t="s">
        <v>116</v>
      </c>
      <c r="R165" s="169"/>
      <c r="S165" s="169"/>
    </row>
    <row r="166" spans="2:19" s="167" customFormat="1" hidden="1" x14ac:dyDescent="0.25">
      <c r="B166" s="169">
        <v>31</v>
      </c>
      <c r="C166" s="168" t="s">
        <v>82</v>
      </c>
      <c r="D166" s="168"/>
      <c r="E166" s="168"/>
      <c r="F166" s="168"/>
      <c r="G166" s="169">
        <v>31</v>
      </c>
      <c r="H166" s="169" t="s">
        <v>53</v>
      </c>
      <c r="I166" s="169"/>
      <c r="J166" s="169"/>
      <c r="K166" s="169"/>
      <c r="L166" s="169"/>
      <c r="M166" s="285">
        <v>10400</v>
      </c>
      <c r="N166" s="172"/>
      <c r="O166" s="172">
        <f t="shared" si="0"/>
        <v>9460</v>
      </c>
      <c r="P166" s="176" t="s">
        <v>116</v>
      </c>
      <c r="R166" s="169"/>
      <c r="S166" s="169"/>
    </row>
    <row r="167" spans="2:19" s="167" customFormat="1" hidden="1" x14ac:dyDescent="0.25">
      <c r="B167" s="169">
        <v>32</v>
      </c>
      <c r="C167" s="168" t="s">
        <v>83</v>
      </c>
      <c r="D167" s="168"/>
      <c r="E167" s="168"/>
      <c r="F167" s="168"/>
      <c r="G167" s="169">
        <v>32</v>
      </c>
      <c r="H167" s="169" t="s">
        <v>53</v>
      </c>
      <c r="I167" s="169"/>
      <c r="J167" s="169"/>
      <c r="K167" s="169"/>
      <c r="L167" s="169"/>
      <c r="M167" s="285">
        <v>10700</v>
      </c>
      <c r="N167" s="172"/>
      <c r="O167" s="172">
        <f t="shared" si="0"/>
        <v>9760</v>
      </c>
      <c r="P167" s="176" t="s">
        <v>116</v>
      </c>
      <c r="R167" s="169"/>
      <c r="S167" s="169"/>
    </row>
    <row r="168" spans="2:19" s="167" customFormat="1" hidden="1" x14ac:dyDescent="0.25">
      <c r="B168" s="169">
        <v>40</v>
      </c>
      <c r="C168" s="168" t="s">
        <v>84</v>
      </c>
      <c r="D168" s="168"/>
      <c r="E168" s="168"/>
      <c r="F168" s="168"/>
      <c r="G168" s="169">
        <v>40</v>
      </c>
      <c r="H168" s="169" t="s">
        <v>54</v>
      </c>
      <c r="I168" s="169"/>
      <c r="J168" s="169"/>
      <c r="K168" s="169"/>
      <c r="L168" s="169"/>
      <c r="M168" s="285">
        <v>6400</v>
      </c>
      <c r="N168" s="172"/>
      <c r="O168" s="172">
        <f t="shared" si="0"/>
        <v>5460</v>
      </c>
      <c r="P168" s="176" t="s">
        <v>116</v>
      </c>
      <c r="R168" s="169"/>
      <c r="S168" s="169"/>
    </row>
    <row r="169" spans="2:19" s="167" customFormat="1" hidden="1" x14ac:dyDescent="0.25">
      <c r="B169" s="169">
        <v>44</v>
      </c>
      <c r="C169" s="168" t="s">
        <v>85</v>
      </c>
      <c r="D169" s="168"/>
      <c r="E169" s="168"/>
      <c r="F169" s="168"/>
      <c r="G169" s="169">
        <v>44</v>
      </c>
      <c r="H169" s="169" t="s">
        <v>53</v>
      </c>
      <c r="I169" s="169"/>
      <c r="J169" s="169"/>
      <c r="K169" s="169"/>
      <c r="L169" s="169"/>
      <c r="M169" s="285">
        <v>2900</v>
      </c>
      <c r="N169" s="172"/>
      <c r="O169" s="172">
        <f>M169-$O$156</f>
        <v>1960</v>
      </c>
      <c r="P169" s="176" t="s">
        <v>116</v>
      </c>
      <c r="R169" s="169"/>
      <c r="S169" s="169"/>
    </row>
    <row r="170" spans="2:19" s="167" customFormat="1" hidden="1" x14ac:dyDescent="0.25">
      <c r="B170" s="169"/>
      <c r="C170" s="168"/>
      <c r="D170" s="168"/>
      <c r="E170" s="168"/>
      <c r="F170" s="168"/>
      <c r="G170" s="169"/>
      <c r="H170" s="169"/>
      <c r="I170" s="169"/>
      <c r="J170" s="169"/>
      <c r="K170" s="169"/>
    </row>
    <row r="171" spans="2:19" s="167" customFormat="1" x14ac:dyDescent="0.25">
      <c r="C171" s="168"/>
      <c r="D171" s="168"/>
      <c r="E171" s="168"/>
      <c r="F171" s="168"/>
      <c r="G171" s="169"/>
      <c r="H171" s="169"/>
      <c r="I171" s="169"/>
    </row>
    <row r="172" spans="2:19" s="167" customFormat="1" x14ac:dyDescent="0.25">
      <c r="B172" s="178"/>
      <c r="C172" s="178"/>
      <c r="D172" s="178"/>
      <c r="E172" s="217"/>
      <c r="F172" s="217"/>
      <c r="G172" s="217"/>
      <c r="H172" s="179"/>
      <c r="I172" s="179"/>
      <c r="J172" s="179"/>
      <c r="K172" s="179"/>
    </row>
    <row r="173" spans="2:19" s="167" customFormat="1" x14ac:dyDescent="0.25"/>
    <row r="174" spans="2:19" s="167" customFormat="1" x14ac:dyDescent="0.25"/>
    <row r="175" spans="2:19" s="167" customFormat="1" x14ac:dyDescent="0.25"/>
    <row r="176" spans="2:19" s="167" customFormat="1" x14ac:dyDescent="0.25"/>
    <row r="177" s="167" customFormat="1" x14ac:dyDescent="0.25"/>
    <row r="178" s="167" customFormat="1" x14ac:dyDescent="0.25"/>
    <row r="179" s="167" customFormat="1" x14ac:dyDescent="0.25"/>
    <row r="180" s="167" customFormat="1" x14ac:dyDescent="0.25"/>
    <row r="181" s="167" customFormat="1" x14ac:dyDescent="0.25"/>
    <row r="182" s="167" customFormat="1" x14ac:dyDescent="0.25"/>
    <row r="183" s="167" customFormat="1" x14ac:dyDescent="0.25"/>
    <row r="184" s="167" customFormat="1" x14ac:dyDescent="0.25"/>
    <row r="185" s="167" customFormat="1" x14ac:dyDescent="0.25"/>
    <row r="186" s="167" customFormat="1" x14ac:dyDescent="0.25"/>
    <row r="187" s="167" customFormat="1" x14ac:dyDescent="0.25"/>
    <row r="188" s="167" customFormat="1" x14ac:dyDescent="0.25"/>
    <row r="189" s="167" customFormat="1" x14ac:dyDescent="0.25"/>
    <row r="190" s="167" customFormat="1" x14ac:dyDescent="0.25"/>
    <row r="191" s="167" customFormat="1" x14ac:dyDescent="0.25"/>
    <row r="192" s="167" customFormat="1" x14ac:dyDescent="0.25"/>
    <row r="193" s="167" customFormat="1" x14ac:dyDescent="0.25"/>
    <row r="194" s="167" customFormat="1" x14ac:dyDescent="0.25"/>
    <row r="195" s="167" customFormat="1" x14ac:dyDescent="0.25"/>
    <row r="196" s="167" customFormat="1" x14ac:dyDescent="0.25"/>
    <row r="197" s="167" customFormat="1" x14ac:dyDescent="0.25"/>
    <row r="198" s="167" customFormat="1" x14ac:dyDescent="0.25"/>
    <row r="199" s="167" customFormat="1" x14ac:dyDescent="0.25"/>
    <row r="200" s="167" customFormat="1" x14ac:dyDescent="0.25"/>
    <row r="201" s="167" customFormat="1" x14ac:dyDescent="0.25"/>
    <row r="202" s="167" customFormat="1" x14ac:dyDescent="0.25"/>
    <row r="203" s="167" customFormat="1" x14ac:dyDescent="0.25"/>
    <row r="204" s="167" customFormat="1" x14ac:dyDescent="0.25"/>
    <row r="205" s="167" customFormat="1" x14ac:dyDescent="0.25"/>
    <row r="206" s="167" customFormat="1" x14ac:dyDescent="0.25"/>
    <row r="207" s="167" customFormat="1" x14ac:dyDescent="0.25"/>
    <row r="208" s="167" customFormat="1" x14ac:dyDescent="0.25"/>
    <row r="209" spans="8:9" s="167" customFormat="1" x14ac:dyDescent="0.25"/>
    <row r="210" spans="8:9" s="167" customFormat="1" x14ac:dyDescent="0.25"/>
    <row r="211" spans="8:9" s="167" customFormat="1" x14ac:dyDescent="0.25"/>
    <row r="212" spans="8:9" s="167" customFormat="1" x14ac:dyDescent="0.25"/>
    <row r="213" spans="8:9" s="167" customFormat="1" x14ac:dyDescent="0.25"/>
    <row r="214" spans="8:9" s="167" customFormat="1" x14ac:dyDescent="0.25"/>
    <row r="215" spans="8:9" s="167" customFormat="1" x14ac:dyDescent="0.25"/>
    <row r="216" spans="8:9" s="167" customFormat="1" x14ac:dyDescent="0.25"/>
    <row r="217" spans="8:9" s="167" customFormat="1" x14ac:dyDescent="0.25"/>
    <row r="218" spans="8:9" s="167" customFormat="1" x14ac:dyDescent="0.25"/>
    <row r="219" spans="8:9" s="167" customFormat="1" x14ac:dyDescent="0.25"/>
    <row r="220" spans="8:9" x14ac:dyDescent="0.25">
      <c r="H220" s="167"/>
      <c r="I220" s="167"/>
    </row>
    <row r="221" spans="8:9" x14ac:dyDescent="0.25">
      <c r="H221" s="167"/>
      <c r="I221" s="167"/>
    </row>
    <row r="222" spans="8:9" x14ac:dyDescent="0.25">
      <c r="H222" s="167"/>
      <c r="I222" s="167"/>
    </row>
    <row r="223" spans="8:9" x14ac:dyDescent="0.25">
      <c r="H223" s="167"/>
      <c r="I223" s="167"/>
    </row>
    <row r="224" spans="8:9" x14ac:dyDescent="0.25">
      <c r="H224" s="167"/>
      <c r="I224" s="167"/>
    </row>
    <row r="225" spans="8:9" x14ac:dyDescent="0.25">
      <c r="H225" s="167"/>
      <c r="I225" s="167"/>
    </row>
    <row r="226" spans="8:9" x14ac:dyDescent="0.25">
      <c r="H226" s="167"/>
      <c r="I226" s="167"/>
    </row>
    <row r="227" spans="8:9" x14ac:dyDescent="0.25">
      <c r="H227" s="167"/>
      <c r="I227" s="167"/>
    </row>
    <row r="228" spans="8:9" x14ac:dyDescent="0.25">
      <c r="H228" s="167"/>
      <c r="I228" s="167"/>
    </row>
    <row r="229" spans="8:9" x14ac:dyDescent="0.25">
      <c r="H229" s="167"/>
      <c r="I229" s="167"/>
    </row>
    <row r="230" spans="8:9" x14ac:dyDescent="0.25">
      <c r="H230" s="167"/>
      <c r="I230" s="167"/>
    </row>
    <row r="231" spans="8:9" x14ac:dyDescent="0.25">
      <c r="H231" s="167"/>
      <c r="I231" s="167"/>
    </row>
    <row r="232" spans="8:9" x14ac:dyDescent="0.25">
      <c r="H232" s="167"/>
      <c r="I232" s="167"/>
    </row>
    <row r="233" spans="8:9" x14ac:dyDescent="0.25">
      <c r="H233" s="167"/>
      <c r="I233" s="167"/>
    </row>
    <row r="234" spans="8:9" x14ac:dyDescent="0.25">
      <c r="H234" s="167"/>
      <c r="I234" s="167"/>
    </row>
    <row r="235" spans="8:9" x14ac:dyDescent="0.25">
      <c r="H235" s="167"/>
      <c r="I235" s="167"/>
    </row>
    <row r="236" spans="8:9" x14ac:dyDescent="0.25">
      <c r="H236" s="167"/>
      <c r="I236" s="167"/>
    </row>
    <row r="237" spans="8:9" x14ac:dyDescent="0.25">
      <c r="H237" s="167"/>
      <c r="I237" s="167"/>
    </row>
    <row r="238" spans="8:9" x14ac:dyDescent="0.25">
      <c r="H238" s="167"/>
      <c r="I238" s="167"/>
    </row>
    <row r="239" spans="8:9" x14ac:dyDescent="0.25">
      <c r="H239" s="167"/>
      <c r="I239" s="167"/>
    </row>
    <row r="240" spans="8:9" x14ac:dyDescent="0.25">
      <c r="H240" s="167"/>
      <c r="I240" s="167"/>
    </row>
    <row r="241" spans="8:10" x14ac:dyDescent="0.25">
      <c r="H241" s="167"/>
      <c r="I241" s="167"/>
    </row>
    <row r="242" spans="8:10" x14ac:dyDescent="0.25">
      <c r="H242" s="167"/>
      <c r="I242" s="167"/>
    </row>
    <row r="243" spans="8:10" x14ac:dyDescent="0.25">
      <c r="H243" s="167"/>
      <c r="I243" s="167"/>
    </row>
    <row r="244" spans="8:10" x14ac:dyDescent="0.25">
      <c r="H244" s="167"/>
      <c r="I244" s="167"/>
    </row>
    <row r="245" spans="8:10" x14ac:dyDescent="0.25">
      <c r="H245" s="167"/>
      <c r="I245" s="177"/>
      <c r="J245" s="180"/>
    </row>
    <row r="246" spans="8:10" x14ac:dyDescent="0.25">
      <c r="H246" s="167"/>
      <c r="I246" s="177"/>
      <c r="J246" s="180"/>
    </row>
    <row r="247" spans="8:10" x14ac:dyDescent="0.25">
      <c r="H247" s="167"/>
      <c r="I247" s="177"/>
      <c r="J247" s="180"/>
    </row>
    <row r="248" spans="8:10" x14ac:dyDescent="0.25">
      <c r="H248" s="167"/>
      <c r="I248" s="177"/>
      <c r="J248" s="180"/>
    </row>
    <row r="249" spans="8:10" x14ac:dyDescent="0.25">
      <c r="H249" s="167"/>
      <c r="I249" s="177"/>
      <c r="J249" s="180"/>
    </row>
    <row r="250" spans="8:10" x14ac:dyDescent="0.25">
      <c r="H250" s="167"/>
      <c r="I250" s="177"/>
      <c r="J250" s="180"/>
    </row>
    <row r="251" spans="8:10" x14ac:dyDescent="0.25">
      <c r="H251" s="167"/>
      <c r="I251" s="177"/>
      <c r="J251" s="180"/>
    </row>
    <row r="252" spans="8:10" x14ac:dyDescent="0.25">
      <c r="H252" s="167"/>
      <c r="I252" s="177"/>
      <c r="J252" s="180"/>
    </row>
    <row r="253" spans="8:10" x14ac:dyDescent="0.25">
      <c r="H253" s="167"/>
      <c r="I253" s="177"/>
      <c r="J253" s="180"/>
    </row>
    <row r="254" spans="8:10" x14ac:dyDescent="0.25">
      <c r="H254" s="167"/>
      <c r="I254" s="177"/>
      <c r="J254" s="180"/>
    </row>
    <row r="255" spans="8:10" x14ac:dyDescent="0.25">
      <c r="H255" s="167"/>
      <c r="I255" s="177"/>
      <c r="J255" s="180"/>
    </row>
    <row r="256" spans="8:10" x14ac:dyDescent="0.25">
      <c r="H256" s="167"/>
      <c r="I256" s="177"/>
      <c r="J256" s="180"/>
    </row>
    <row r="257" spans="8:10" x14ac:dyDescent="0.25">
      <c r="H257" s="167"/>
      <c r="I257" s="177"/>
      <c r="J257" s="180"/>
    </row>
    <row r="258" spans="8:10" x14ac:dyDescent="0.25">
      <c r="H258" s="167"/>
      <c r="I258" s="177"/>
      <c r="J258" s="180"/>
    </row>
    <row r="259" spans="8:10" x14ac:dyDescent="0.25">
      <c r="H259" s="167"/>
      <c r="I259" s="177"/>
      <c r="J259" s="180"/>
    </row>
    <row r="260" spans="8:10" x14ac:dyDescent="0.25">
      <c r="H260" s="167"/>
      <c r="I260" s="177"/>
      <c r="J260" s="180"/>
    </row>
    <row r="261" spans="8:10" x14ac:dyDescent="0.25">
      <c r="H261" s="167"/>
      <c r="I261" s="177"/>
      <c r="J261" s="180"/>
    </row>
    <row r="262" spans="8:10" x14ac:dyDescent="0.25">
      <c r="H262" s="167"/>
      <c r="I262" s="177"/>
      <c r="J262" s="180"/>
    </row>
    <row r="263" spans="8:10" x14ac:dyDescent="0.25">
      <c r="H263" s="167"/>
      <c r="I263" s="177"/>
      <c r="J263" s="180"/>
    </row>
    <row r="264" spans="8:10" x14ac:dyDescent="0.25">
      <c r="H264" s="167"/>
      <c r="I264" s="177"/>
      <c r="J264" s="180"/>
    </row>
    <row r="265" spans="8:10" x14ac:dyDescent="0.25">
      <c r="H265" s="167"/>
      <c r="I265" s="177"/>
      <c r="J265" s="180"/>
    </row>
    <row r="266" spans="8:10" x14ac:dyDescent="0.25">
      <c r="H266" s="167"/>
      <c r="I266" s="177"/>
      <c r="J266" s="180"/>
    </row>
    <row r="267" spans="8:10" x14ac:dyDescent="0.25">
      <c r="H267" s="167"/>
      <c r="I267" s="177"/>
      <c r="J267" s="180"/>
    </row>
    <row r="268" spans="8:10" x14ac:dyDescent="0.25">
      <c r="H268" s="167"/>
      <c r="I268" s="177"/>
      <c r="J268" s="180"/>
    </row>
    <row r="269" spans="8:10" x14ac:dyDescent="0.25">
      <c r="H269" s="167"/>
      <c r="I269" s="177"/>
      <c r="J269" s="180"/>
    </row>
    <row r="270" spans="8:10" x14ac:dyDescent="0.25">
      <c r="H270" s="167"/>
      <c r="I270" s="177"/>
      <c r="J270" s="180"/>
    </row>
    <row r="271" spans="8:10" x14ac:dyDescent="0.25">
      <c r="H271" s="167"/>
      <c r="I271" s="177"/>
      <c r="J271" s="180"/>
    </row>
    <row r="272" spans="8:10" x14ac:dyDescent="0.25">
      <c r="H272" s="167"/>
      <c r="I272" s="177"/>
      <c r="J272" s="180"/>
    </row>
    <row r="273" spans="8:10" x14ac:dyDescent="0.25">
      <c r="H273" s="167"/>
      <c r="I273" s="177"/>
      <c r="J273" s="180"/>
    </row>
    <row r="274" spans="8:10" x14ac:dyDescent="0.25">
      <c r="H274" s="167"/>
      <c r="I274" s="177"/>
      <c r="J274" s="180"/>
    </row>
    <row r="275" spans="8:10" x14ac:dyDescent="0.25">
      <c r="H275" s="167"/>
      <c r="I275" s="177"/>
      <c r="J275" s="180"/>
    </row>
    <row r="276" spans="8:10" x14ac:dyDescent="0.25">
      <c r="H276" s="167"/>
      <c r="I276" s="177"/>
      <c r="J276" s="180"/>
    </row>
    <row r="277" spans="8:10" x14ac:dyDescent="0.25">
      <c r="H277" s="167"/>
      <c r="I277" s="177"/>
      <c r="J277" s="180"/>
    </row>
    <row r="278" spans="8:10" x14ac:dyDescent="0.25">
      <c r="H278" s="167"/>
      <c r="I278" s="177"/>
      <c r="J278" s="180"/>
    </row>
    <row r="279" spans="8:10" x14ac:dyDescent="0.25">
      <c r="H279" s="167"/>
      <c r="I279" s="177"/>
      <c r="J279" s="180"/>
    </row>
    <row r="280" spans="8:10" x14ac:dyDescent="0.25">
      <c r="H280" s="167"/>
      <c r="I280" s="177"/>
      <c r="J280" s="180"/>
    </row>
    <row r="281" spans="8:10" x14ac:dyDescent="0.25">
      <c r="H281" s="167"/>
      <c r="I281" s="177"/>
      <c r="J281" s="180"/>
    </row>
    <row r="282" spans="8:10" x14ac:dyDescent="0.25">
      <c r="H282" s="167"/>
      <c r="I282" s="177"/>
      <c r="J282" s="180"/>
    </row>
  </sheetData>
  <sheetProtection algorithmName="SHA-512" hashValue="h+BPoR4pkWu2DIWTWWZiD7HkJ1yK67dQT9EydMl+D/oAg1jV8FKe2pB3//4fRhIHQanjD6zQQQinJxsSzzLc2g==" saltValue="9ijnvS3VqZfjj1qwKogS2w==" spinCount="100000" sheet="1" objects="1" scenarios="1"/>
  <mergeCells count="55">
    <mergeCell ref="E99:F99"/>
    <mergeCell ref="G144:I144"/>
    <mergeCell ref="C130:I130"/>
    <mergeCell ref="G134:I134"/>
    <mergeCell ref="E97:F97"/>
    <mergeCell ref="H108:I108"/>
    <mergeCell ref="E113:H113"/>
    <mergeCell ref="C117:I117"/>
    <mergeCell ref="C125:I125"/>
    <mergeCell ref="B110:I111"/>
    <mergeCell ref="C127:I127"/>
    <mergeCell ref="C131:E132"/>
    <mergeCell ref="F131:I132"/>
    <mergeCell ref="E95:F95"/>
    <mergeCell ref="B67:D67"/>
    <mergeCell ref="G67:I67"/>
    <mergeCell ref="B71:C71"/>
    <mergeCell ref="E71:F71"/>
    <mergeCell ref="G71:H71"/>
    <mergeCell ref="E72:F72"/>
    <mergeCell ref="G72:H72"/>
    <mergeCell ref="B79:I79"/>
    <mergeCell ref="G81:H81"/>
    <mergeCell ref="C85:I85"/>
    <mergeCell ref="E93:F93"/>
    <mergeCell ref="H93:I93"/>
    <mergeCell ref="B51:E51"/>
    <mergeCell ref="F51:G51"/>
    <mergeCell ref="B44:E44"/>
    <mergeCell ref="B46:E47"/>
    <mergeCell ref="B48:E49"/>
    <mergeCell ref="F49:G49"/>
    <mergeCell ref="B55:I55"/>
    <mergeCell ref="G57:H57"/>
    <mergeCell ref="F59:G59"/>
    <mergeCell ref="B63:J63"/>
    <mergeCell ref="B65:I65"/>
    <mergeCell ref="B42:I42"/>
    <mergeCell ref="B18:G18"/>
    <mergeCell ref="B19:G19"/>
    <mergeCell ref="B21:G21"/>
    <mergeCell ref="E28:F28"/>
    <mergeCell ref="H28:I28"/>
    <mergeCell ref="B30:E30"/>
    <mergeCell ref="F30:I30"/>
    <mergeCell ref="B17:G17"/>
    <mergeCell ref="F32:I32"/>
    <mergeCell ref="F34:I34"/>
    <mergeCell ref="F36:I36"/>
    <mergeCell ref="F38:I38"/>
    <mergeCell ref="G6:I6"/>
    <mergeCell ref="D8:I8"/>
    <mergeCell ref="B13:G13"/>
    <mergeCell ref="B15:G15"/>
    <mergeCell ref="B16:G16"/>
  </mergeCells>
  <phoneticPr fontId="48" type="noConversion"/>
  <pageMargins left="0.70866141732283472" right="0.70866141732283472" top="0.63" bottom="0.51" header="0.31496062992125984" footer="0.31496062992125984"/>
  <pageSetup paperSize="9" scale="94" fitToHeight="2" orientation="portrait" r:id="rId1"/>
  <rowBreaks count="1" manualBreakCount="1">
    <brk id="76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G171"/>
  <sheetViews>
    <sheetView showGridLines="0" tabSelected="1" view="pageBreakPreview" zoomScaleNormal="10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1.88671875" style="167" customWidth="1"/>
    <col min="2" max="2" width="3.6640625" style="167" customWidth="1"/>
    <col min="3" max="3" width="17.109375" style="167" customWidth="1"/>
    <col min="4" max="4" width="10" style="167" customWidth="1"/>
    <col min="5" max="5" width="11.33203125" style="167" customWidth="1"/>
    <col min="6" max="6" width="11" style="167" customWidth="1"/>
    <col min="7" max="7" width="7.88671875" style="167" customWidth="1"/>
    <col min="8" max="8" width="9.44140625" style="167" customWidth="1"/>
    <col min="9" max="9" width="13.5546875" style="167" customWidth="1"/>
    <col min="10" max="10" width="2.5546875" style="167" customWidth="1"/>
    <col min="11" max="11" width="13.5546875" style="167" customWidth="1"/>
    <col min="12" max="16384" width="11.44140625" style="181"/>
  </cols>
  <sheetData>
    <row r="1" spans="1:18" x14ac:dyDescent="0.25">
      <c r="H1" s="177"/>
      <c r="I1" s="180"/>
      <c r="L1" s="167"/>
      <c r="M1" s="167"/>
      <c r="N1" s="167"/>
    </row>
    <row r="2" spans="1:18" s="167" customFormat="1" ht="24" customHeight="1" x14ac:dyDescent="0.4">
      <c r="B2" s="166" t="s">
        <v>127</v>
      </c>
      <c r="C2" s="5"/>
      <c r="D2" s="160"/>
      <c r="E2" s="160"/>
      <c r="F2" s="5"/>
      <c r="G2" s="5"/>
      <c r="H2" s="161"/>
      <c r="I2" s="7" t="str">
        <f>'Anlage zum Antrag'!I2</f>
        <v>Stand 05.03.2025</v>
      </c>
      <c r="J2" s="8"/>
    </row>
    <row r="3" spans="1:18" s="167" customFormat="1" ht="24" customHeight="1" x14ac:dyDescent="0.4">
      <c r="B3" s="228"/>
      <c r="C3" s="232" t="s">
        <v>110</v>
      </c>
      <c r="D3" s="229"/>
      <c r="E3" s="229"/>
      <c r="F3" s="230"/>
      <c r="G3" s="230"/>
      <c r="H3" s="231"/>
      <c r="J3" s="19"/>
    </row>
    <row r="4" spans="1:18" s="167" customFormat="1" ht="7.95" customHeight="1" x14ac:dyDescent="0.25">
      <c r="B4" s="13"/>
      <c r="C4" s="14"/>
      <c r="D4" s="14"/>
      <c r="E4" s="14"/>
      <c r="F4" s="14"/>
      <c r="G4" s="14"/>
      <c r="H4" s="15"/>
      <c r="I4" s="16"/>
      <c r="J4" s="17"/>
    </row>
    <row r="5" spans="1:18" s="167" customFormat="1" ht="7.95" customHeight="1" x14ac:dyDescent="0.25">
      <c r="B5" s="4"/>
      <c r="C5" s="5"/>
      <c r="D5" s="5"/>
      <c r="E5" s="5"/>
      <c r="F5" s="5"/>
      <c r="G5" s="5"/>
      <c r="H5" s="6"/>
      <c r="I5" s="7"/>
      <c r="J5" s="8"/>
    </row>
    <row r="6" spans="1:18" s="167" customFormat="1" ht="13.65" customHeight="1" x14ac:dyDescent="0.25">
      <c r="A6" s="182"/>
      <c r="B6" s="10" t="s">
        <v>8</v>
      </c>
      <c r="C6" s="11"/>
      <c r="D6" s="11"/>
      <c r="E6" s="11"/>
      <c r="F6" s="11"/>
      <c r="G6" s="325"/>
      <c r="H6" s="326"/>
      <c r="I6" s="327"/>
      <c r="J6" s="12"/>
      <c r="K6" s="182"/>
      <c r="L6" s="182"/>
      <c r="M6" s="182"/>
    </row>
    <row r="7" spans="1:18" s="167" customFormat="1" ht="6" customHeight="1" x14ac:dyDescent="0.25">
      <c r="A7" s="182"/>
      <c r="B7" s="66"/>
      <c r="C7" s="11"/>
      <c r="D7" s="11"/>
      <c r="E7" s="11"/>
      <c r="F7" s="11"/>
      <c r="G7" s="273"/>
      <c r="H7" s="273"/>
      <c r="I7" s="274"/>
      <c r="J7" s="12"/>
      <c r="K7" s="182"/>
      <c r="L7" s="182"/>
      <c r="M7" s="182"/>
    </row>
    <row r="8" spans="1:18" s="167" customFormat="1" ht="13.65" customHeight="1" x14ac:dyDescent="0.25">
      <c r="A8" s="182"/>
      <c r="B8" s="10" t="s">
        <v>6</v>
      </c>
      <c r="C8" s="11"/>
      <c r="D8" s="427" t="str">
        <f>IF(ISBLANK('Anlage zum Antrag'!D8:I8)," ",'Anlage zum Antrag'!D8:I8)</f>
        <v xml:space="preserve"> </v>
      </c>
      <c r="E8" s="428"/>
      <c r="F8" s="428"/>
      <c r="G8" s="428"/>
      <c r="H8" s="428"/>
      <c r="I8" s="429"/>
      <c r="J8" s="12"/>
      <c r="K8" s="182"/>
    </row>
    <row r="9" spans="1:18" s="167" customFormat="1" ht="7.95" customHeight="1" thickBot="1" x14ac:dyDescent="0.3">
      <c r="B9" s="13"/>
      <c r="C9" s="14"/>
      <c r="D9" s="14"/>
      <c r="E9" s="14"/>
      <c r="F9" s="14"/>
      <c r="G9" s="14"/>
      <c r="H9" s="15"/>
      <c r="I9" s="16"/>
      <c r="J9" s="159"/>
    </row>
    <row r="10" spans="1:18" s="167" customFormat="1" ht="7.95" customHeight="1" x14ac:dyDescent="0.25">
      <c r="A10" s="183"/>
      <c r="B10" s="20"/>
      <c r="C10" s="21"/>
      <c r="D10" s="22"/>
      <c r="E10" s="23"/>
      <c r="F10" s="23"/>
      <c r="G10" s="23"/>
      <c r="H10" s="23"/>
      <c r="I10" s="23"/>
      <c r="J10" s="24"/>
      <c r="L10" s="187"/>
    </row>
    <row r="11" spans="1:18" s="167" customFormat="1" ht="11.25" customHeight="1" x14ac:dyDescent="0.25">
      <c r="B11" s="26" t="s">
        <v>97</v>
      </c>
      <c r="C11" s="3"/>
      <c r="D11" s="27"/>
      <c r="E11" s="27"/>
      <c r="G11" s="32" t="s">
        <v>1</v>
      </c>
      <c r="I11" s="31" t="s">
        <v>0</v>
      </c>
      <c r="J11" s="30"/>
      <c r="K11" s="187"/>
      <c r="L11" s="187"/>
      <c r="M11" s="187"/>
    </row>
    <row r="12" spans="1:18" s="167" customFormat="1" ht="7.95" customHeight="1" x14ac:dyDescent="0.25">
      <c r="B12" s="26"/>
      <c r="C12" s="3"/>
      <c r="D12" s="27"/>
      <c r="E12" s="27"/>
      <c r="G12" s="27"/>
      <c r="I12" s="28"/>
      <c r="J12" s="30"/>
      <c r="K12" s="187"/>
      <c r="L12" s="187"/>
      <c r="M12" s="187"/>
    </row>
    <row r="13" spans="1:18" s="167" customFormat="1" x14ac:dyDescent="0.25">
      <c r="B13" s="331" t="str">
        <f>IF(ISBLANK('Anlage zum Antrag'!H13)," ", "Nr. 2.4.1.2 Vorarbeiten durchgeführt?")</f>
        <v xml:space="preserve"> </v>
      </c>
      <c r="C13" s="332"/>
      <c r="D13" s="332"/>
      <c r="E13" s="102"/>
      <c r="G13" s="36"/>
      <c r="I13" s="36"/>
      <c r="J13" s="30"/>
      <c r="K13" s="187"/>
      <c r="L13" s="187"/>
      <c r="M13" s="187"/>
    </row>
    <row r="14" spans="1:18" s="167" customFormat="1" ht="7.95" customHeight="1" x14ac:dyDescent="0.25">
      <c r="B14" s="34" t="str">
        <f>IF('Anlage zum Antrag'!H14="x","  Nr. 2.4.1.2 durchgeführt?","")</f>
        <v/>
      </c>
      <c r="C14" s="76"/>
      <c r="D14" s="123"/>
      <c r="E14" s="27"/>
      <c r="G14" s="31"/>
      <c r="I14" s="31"/>
      <c r="J14" s="30"/>
      <c r="K14" s="187"/>
      <c r="L14" s="187"/>
      <c r="M14" s="187"/>
      <c r="R14" s="173"/>
    </row>
    <row r="15" spans="1:18" s="167" customFormat="1" x14ac:dyDescent="0.25">
      <c r="B15" s="331" t="str">
        <f>IF(ISBLANK('Anlage zum Antrag'!H15)," ", " Nr. 2.4.3.1 Initialbegründung durchgeführt?")</f>
        <v xml:space="preserve"> </v>
      </c>
      <c r="C15" s="430"/>
      <c r="D15" s="430"/>
      <c r="E15" s="431"/>
      <c r="F15" s="183"/>
      <c r="G15" s="36"/>
      <c r="I15" s="36"/>
      <c r="J15" s="30"/>
      <c r="K15" s="187"/>
      <c r="L15" s="187"/>
      <c r="M15" s="187"/>
      <c r="R15" s="173"/>
    </row>
    <row r="16" spans="1:18" s="167" customFormat="1" ht="7.95" customHeight="1" x14ac:dyDescent="0.25">
      <c r="B16" s="34" t="str">
        <f>IF('Anlage zum Antrag'!H17="x","  Nr. 2.4.1.2 durchgeführt?","")</f>
        <v/>
      </c>
      <c r="C16" s="35"/>
      <c r="D16" s="35"/>
      <c r="E16" s="102"/>
      <c r="G16" s="40"/>
      <c r="I16" s="40"/>
      <c r="J16" s="30"/>
      <c r="K16" s="187"/>
      <c r="L16" s="187"/>
      <c r="M16" s="187"/>
      <c r="R16" s="173"/>
    </row>
    <row r="17" spans="1:18" s="167" customFormat="1" x14ac:dyDescent="0.25">
      <c r="B17" s="331" t="str">
        <f>IF(ISBLANK('Anlage zum Antrag'!H18)," ", " Nr. 2.4.3.2 Wiederbewaldung im Standardverband durchgeführt?")</f>
        <v xml:space="preserve"> </v>
      </c>
      <c r="C17" s="332"/>
      <c r="D17" s="332"/>
      <c r="E17" s="432"/>
      <c r="F17" s="433"/>
      <c r="G17" s="36"/>
      <c r="I17" s="36"/>
      <c r="J17" s="30"/>
      <c r="K17" s="187"/>
      <c r="L17" s="187"/>
      <c r="M17" s="187"/>
      <c r="R17" s="173"/>
    </row>
    <row r="18" spans="1:18" s="184" customFormat="1" ht="7.95" customHeight="1" x14ac:dyDescent="0.25">
      <c r="B18" s="34"/>
      <c r="C18" s="163"/>
      <c r="D18" s="164"/>
      <c r="E18" s="44"/>
      <c r="G18" s="48"/>
      <c r="I18" s="48"/>
      <c r="J18" s="47"/>
      <c r="K18" s="186"/>
      <c r="L18" s="186"/>
      <c r="M18" s="186"/>
    </row>
    <row r="19" spans="1:18" s="167" customFormat="1" ht="12.75" customHeight="1" x14ac:dyDescent="0.25">
      <c r="B19" s="331" t="str">
        <f>IF(ISBLANK('Anlage zum Antrag'!H21)," ", " Nr. 2.4.9 Anlage von Weisergattern durchgeführt?")</f>
        <v xml:space="preserve"> </v>
      </c>
      <c r="C19" s="332"/>
      <c r="D19" s="332"/>
      <c r="E19" s="432"/>
      <c r="F19" s="433"/>
      <c r="G19" s="36"/>
      <c r="I19" s="36"/>
      <c r="J19" s="30"/>
      <c r="K19" s="187"/>
      <c r="L19" s="187"/>
      <c r="M19" s="187"/>
      <c r="N19" s="184"/>
      <c r="O19" s="184"/>
      <c r="P19" s="184"/>
      <c r="Q19" s="184"/>
    </row>
    <row r="20" spans="1:18" s="167" customFormat="1" ht="7.95" customHeight="1" thickBot="1" x14ac:dyDescent="0.3">
      <c r="B20" s="49"/>
      <c r="C20" s="9"/>
      <c r="D20" s="11"/>
      <c r="E20" s="11"/>
      <c r="F20" s="11"/>
      <c r="G20" s="11"/>
      <c r="H20" s="28"/>
      <c r="I20" s="41"/>
      <c r="J20" s="30"/>
      <c r="K20" s="187"/>
      <c r="L20" s="187"/>
      <c r="M20" s="187"/>
      <c r="N20" s="184"/>
      <c r="O20" s="184"/>
      <c r="P20" s="184"/>
      <c r="Q20" s="184"/>
    </row>
    <row r="21" spans="1:18" s="167" customFormat="1" ht="7.95" customHeight="1" x14ac:dyDescent="0.25">
      <c r="B21" s="50"/>
      <c r="C21" s="51"/>
      <c r="D21" s="51"/>
      <c r="E21" s="51"/>
      <c r="F21" s="51"/>
      <c r="G21" s="51"/>
      <c r="H21" s="51"/>
      <c r="I21" s="51"/>
      <c r="J21" s="52"/>
      <c r="L21" s="185"/>
    </row>
    <row r="22" spans="1:18" s="167" customFormat="1" ht="12.6" customHeight="1" x14ac:dyDescent="0.25">
      <c r="A22" s="185"/>
      <c r="B22" s="53" t="s">
        <v>13</v>
      </c>
      <c r="C22" s="54"/>
      <c r="D22" s="54"/>
      <c r="E22" s="54"/>
      <c r="F22" s="54"/>
      <c r="G22" s="54"/>
      <c r="H22" s="54"/>
      <c r="I22" s="54"/>
      <c r="J22" s="55"/>
      <c r="K22" s="185"/>
      <c r="L22" s="185"/>
      <c r="M22" s="185"/>
    </row>
    <row r="23" spans="1:18" s="167" customFormat="1" ht="7.95" customHeight="1" x14ac:dyDescent="0.25">
      <c r="A23" s="185"/>
      <c r="B23" s="53"/>
      <c r="C23" s="54"/>
      <c r="D23" s="54"/>
      <c r="E23" s="54"/>
      <c r="F23" s="54"/>
      <c r="G23" s="54"/>
      <c r="H23" s="54"/>
      <c r="I23" s="54"/>
      <c r="J23" s="55"/>
      <c r="K23" s="185"/>
      <c r="L23" s="185"/>
      <c r="M23" s="185"/>
    </row>
    <row r="24" spans="1:18" s="167" customFormat="1" x14ac:dyDescent="0.25">
      <c r="B24" s="33" t="s">
        <v>14</v>
      </c>
      <c r="C24" s="27"/>
      <c r="D24" s="27"/>
      <c r="E24" s="27"/>
      <c r="F24" s="27"/>
      <c r="G24" s="27"/>
      <c r="H24" s="40"/>
      <c r="I24" s="29"/>
      <c r="J24" s="30"/>
      <c r="L24" s="187"/>
      <c r="M24" s="187"/>
    </row>
    <row r="25" spans="1:18" s="167" customFormat="1" ht="7.95" customHeight="1" x14ac:dyDescent="0.25">
      <c r="B25" s="33"/>
      <c r="C25" s="27"/>
      <c r="D25" s="27"/>
      <c r="E25" s="27"/>
      <c r="F25" s="27"/>
      <c r="G25" s="27"/>
      <c r="H25" s="40"/>
      <c r="I25" s="29"/>
      <c r="J25" s="30"/>
      <c r="L25" s="187"/>
      <c r="M25" s="187"/>
    </row>
    <row r="26" spans="1:18" s="167" customFormat="1" x14ac:dyDescent="0.25">
      <c r="B26" s="56" t="s">
        <v>11</v>
      </c>
      <c r="C26" s="27"/>
      <c r="D26" s="57"/>
      <c r="E26" s="345"/>
      <c r="F26" s="346"/>
      <c r="G26" s="58" t="s">
        <v>10</v>
      </c>
      <c r="H26" s="345"/>
      <c r="I26" s="346"/>
      <c r="J26" s="30"/>
      <c r="L26" s="187"/>
      <c r="M26" s="187"/>
    </row>
    <row r="27" spans="1:18" s="167" customFormat="1" ht="7.95" customHeight="1" x14ac:dyDescent="0.25">
      <c r="B27" s="18"/>
      <c r="C27" s="3"/>
      <c r="D27" s="27"/>
      <c r="E27" s="224"/>
      <c r="F27" s="3"/>
      <c r="G27" s="61"/>
      <c r="H27" s="62"/>
      <c r="I27" s="63"/>
      <c r="J27" s="30"/>
      <c r="L27" s="187"/>
      <c r="M27" s="187"/>
    </row>
    <row r="28" spans="1:18" s="167" customFormat="1" x14ac:dyDescent="0.25">
      <c r="A28" s="183"/>
      <c r="B28" s="331" t="s">
        <v>7</v>
      </c>
      <c r="C28" s="332"/>
      <c r="D28" s="332"/>
      <c r="E28" s="332"/>
      <c r="F28" s="265"/>
      <c r="G28" s="27" t="s">
        <v>67</v>
      </c>
      <c r="H28" s="40"/>
      <c r="I28" s="29"/>
      <c r="J28" s="30"/>
      <c r="L28" s="187"/>
      <c r="M28" s="187"/>
    </row>
    <row r="29" spans="1:18" s="167" customFormat="1" ht="7.95" customHeight="1" x14ac:dyDescent="0.25">
      <c r="B29" s="59"/>
      <c r="C29" s="64"/>
      <c r="D29" s="27"/>
      <c r="E29" s="65"/>
      <c r="F29" s="3"/>
      <c r="G29" s="3"/>
      <c r="H29" s="3"/>
      <c r="I29" s="3"/>
      <c r="J29" s="30"/>
      <c r="L29" s="187"/>
      <c r="M29" s="187"/>
    </row>
    <row r="30" spans="1:18" s="167" customFormat="1" x14ac:dyDescent="0.25">
      <c r="B30" s="59" t="s">
        <v>39</v>
      </c>
      <c r="C30" s="64"/>
      <c r="D30" s="64"/>
      <c r="E30" s="27"/>
      <c r="F30" s="426" t="str">
        <f>IF(ISBLANK('Anlage zum Antrag'!F32)," ",IF($F$28="J",'Anlage zum Antrag'!F32,IF($F$28="T",'Anlage zum Antrag'!F32," ")))</f>
        <v xml:space="preserve"> </v>
      </c>
      <c r="G30" s="339"/>
      <c r="H30" s="339"/>
      <c r="I30" s="340"/>
      <c r="J30" s="30"/>
      <c r="K30" s="193"/>
      <c r="L30" s="193"/>
      <c r="M30" s="193"/>
    </row>
    <row r="31" spans="1:18" s="167" customFormat="1" ht="7.95" customHeight="1" x14ac:dyDescent="0.25">
      <c r="B31" s="18"/>
      <c r="C31" s="3"/>
      <c r="D31" s="3"/>
      <c r="E31" s="3"/>
      <c r="F31" s="64"/>
      <c r="G31" s="27"/>
      <c r="H31" s="27"/>
      <c r="I31" s="27"/>
      <c r="J31" s="30"/>
      <c r="K31" s="193"/>
      <c r="L31" s="193"/>
      <c r="M31" s="193"/>
    </row>
    <row r="32" spans="1:18" s="167" customFormat="1" x14ac:dyDescent="0.25">
      <c r="B32" s="59" t="s">
        <v>40</v>
      </c>
      <c r="C32" s="64"/>
      <c r="D32" s="64"/>
      <c r="E32" s="64"/>
      <c r="F32" s="426" t="str">
        <f>IF(ISBLANK('Anlage zum Antrag'!F34)," ",IF($F$28="J",'Anlage zum Antrag'!F34,IF($F$28="T",'Anlage zum Antrag'!F34," ")))</f>
        <v xml:space="preserve"> </v>
      </c>
      <c r="G32" s="339"/>
      <c r="H32" s="339"/>
      <c r="I32" s="340"/>
      <c r="J32" s="67"/>
      <c r="K32" s="193"/>
      <c r="L32" s="193"/>
      <c r="M32" s="193"/>
    </row>
    <row r="33" spans="2:39" s="167" customFormat="1" ht="7.95" customHeight="1" x14ac:dyDescent="0.25">
      <c r="B33" s="59"/>
      <c r="C33" s="64"/>
      <c r="D33" s="64"/>
      <c r="E33" s="64"/>
      <c r="F33" s="224"/>
      <c r="G33" s="224"/>
      <c r="H33" s="224"/>
      <c r="I33" s="224"/>
      <c r="J33" s="67"/>
      <c r="K33" s="193"/>
      <c r="L33" s="193"/>
      <c r="M33" s="193"/>
    </row>
    <row r="34" spans="2:39" s="167" customFormat="1" x14ac:dyDescent="0.25">
      <c r="B34" s="38" t="s">
        <v>41</v>
      </c>
      <c r="C34" s="3"/>
      <c r="D34" s="3"/>
      <c r="E34" s="3"/>
      <c r="F34" s="426" t="str">
        <f>IF(ISBLANK('Anlage zum Antrag'!F36)," ",IF($F$28="J",'Anlage zum Antrag'!F36,IF($F$28="T",'Anlage zum Antrag'!F36," ")))</f>
        <v xml:space="preserve"> </v>
      </c>
      <c r="G34" s="339"/>
      <c r="H34" s="339"/>
      <c r="I34" s="340"/>
      <c r="J34" s="67"/>
      <c r="K34" s="193"/>
      <c r="L34" s="193"/>
      <c r="M34" s="193"/>
    </row>
    <row r="35" spans="2:39" s="167" customFormat="1" ht="7.95" customHeight="1" x14ac:dyDescent="0.25">
      <c r="B35" s="18"/>
      <c r="C35" s="3"/>
      <c r="D35" s="3"/>
      <c r="E35" s="3"/>
      <c r="F35" s="3"/>
      <c r="G35" s="3"/>
      <c r="H35" s="11"/>
      <c r="I35" s="11"/>
      <c r="J35" s="67"/>
      <c r="K35" s="193"/>
      <c r="L35" s="193"/>
      <c r="M35" s="193"/>
    </row>
    <row r="36" spans="2:39" s="167" customFormat="1" x14ac:dyDescent="0.25">
      <c r="B36" s="59" t="s">
        <v>24</v>
      </c>
      <c r="C36" s="64"/>
      <c r="D36" s="64"/>
      <c r="E36" s="64"/>
      <c r="F36" s="426" t="str">
        <f>IF(ISBLANK('Anlage zum Antrag'!F38)," ",IF($F$28="J",'Anlage zum Antrag'!F38,IF($F$28="T",'Anlage zum Antrag'!F38," ")))</f>
        <v xml:space="preserve"> </v>
      </c>
      <c r="G36" s="339"/>
      <c r="H36" s="339"/>
      <c r="I36" s="340"/>
      <c r="J36" s="67"/>
      <c r="K36" s="193"/>
      <c r="L36" s="193"/>
      <c r="M36" s="193"/>
    </row>
    <row r="37" spans="2:39" s="167" customFormat="1" ht="7.95" customHeight="1" x14ac:dyDescent="0.25">
      <c r="B37" s="18"/>
      <c r="C37" s="3"/>
      <c r="D37" s="3"/>
      <c r="E37" s="3"/>
      <c r="F37" s="3"/>
      <c r="G37" s="3"/>
      <c r="H37" s="68"/>
      <c r="I37" s="69"/>
      <c r="J37" s="67"/>
      <c r="K37" s="193"/>
      <c r="L37" s="193"/>
      <c r="M37" s="193"/>
      <c r="N37" s="202"/>
    </row>
    <row r="38" spans="2:39" s="167" customFormat="1" x14ac:dyDescent="0.25">
      <c r="B38" s="219"/>
      <c r="C38" s="64"/>
      <c r="D38" s="64"/>
      <c r="E38" s="64"/>
      <c r="F38" s="3"/>
      <c r="G38" s="3"/>
      <c r="H38" s="68"/>
      <c r="I38" s="69"/>
      <c r="J38" s="67"/>
      <c r="K38" s="193"/>
      <c r="L38" s="193"/>
      <c r="M38" s="193"/>
    </row>
    <row r="39" spans="2:39" s="167" customFormat="1" x14ac:dyDescent="0.25">
      <c r="B39" s="219"/>
      <c r="C39" s="64"/>
      <c r="D39" s="64"/>
      <c r="E39" s="64"/>
      <c r="F39" s="3"/>
      <c r="G39" s="3"/>
      <c r="H39" s="408"/>
      <c r="I39" s="408"/>
      <c r="J39" s="67"/>
      <c r="K39" s="193"/>
      <c r="L39" s="193"/>
      <c r="M39" s="193"/>
      <c r="S39" s="168"/>
    </row>
    <row r="40" spans="2:39" s="186" customFormat="1" ht="7.5" customHeight="1" thickBot="1" x14ac:dyDescent="0.3">
      <c r="B40" s="71"/>
      <c r="C40" s="72"/>
      <c r="D40" s="73"/>
      <c r="E40" s="73"/>
      <c r="F40" s="73"/>
      <c r="G40" s="73"/>
      <c r="H40" s="3"/>
      <c r="I40" s="73"/>
      <c r="J40" s="74"/>
      <c r="M40" s="184"/>
      <c r="N40" s="184"/>
      <c r="O40" s="203"/>
      <c r="P40" s="184"/>
      <c r="Q40" s="184"/>
      <c r="R40" s="167"/>
      <c r="S40" s="167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</row>
    <row r="41" spans="2:39" s="187" customFormat="1" ht="7.95" customHeight="1" thickBot="1" x14ac:dyDescent="0.3">
      <c r="B41" s="22"/>
      <c r="C41" s="21"/>
      <c r="D41" s="23"/>
      <c r="E41" s="23"/>
      <c r="F41" s="23"/>
      <c r="G41" s="23"/>
      <c r="H41" s="23"/>
      <c r="I41" s="23"/>
      <c r="J41" s="22"/>
      <c r="M41" s="167"/>
      <c r="N41" s="167"/>
      <c r="O41" s="204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</row>
    <row r="42" spans="2:39" s="187" customFormat="1" ht="7.95" customHeight="1" x14ac:dyDescent="0.25">
      <c r="B42" s="25"/>
      <c r="C42" s="21"/>
      <c r="D42" s="23"/>
      <c r="E42" s="23"/>
      <c r="F42" s="23"/>
      <c r="G42" s="23"/>
      <c r="H42" s="23"/>
      <c r="I42" s="23"/>
      <c r="J42" s="24"/>
      <c r="L42" s="193"/>
      <c r="M42" s="167"/>
      <c r="N42" s="167"/>
      <c r="O42" s="204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</row>
    <row r="43" spans="2:39" s="168" customFormat="1" x14ac:dyDescent="0.25">
      <c r="B43" s="341" t="s">
        <v>92</v>
      </c>
      <c r="C43" s="342"/>
      <c r="D43" s="342"/>
      <c r="E43" s="342"/>
      <c r="F43" s="342"/>
      <c r="G43" s="342"/>
      <c r="H43" s="342"/>
      <c r="I43" s="342"/>
      <c r="J43" s="77"/>
      <c r="K43" s="194"/>
      <c r="L43" s="205"/>
      <c r="M43" s="205"/>
      <c r="N43" s="167"/>
      <c r="O43" s="167"/>
      <c r="P43" s="167"/>
      <c r="Q43" s="167"/>
      <c r="R43" s="167"/>
      <c r="S43" s="167"/>
    </row>
    <row r="44" spans="2:39" s="167" customFormat="1" ht="7.95" customHeight="1" x14ac:dyDescent="0.25">
      <c r="B44" s="59"/>
      <c r="C44" s="64"/>
      <c r="D44" s="64"/>
      <c r="E44" s="64"/>
      <c r="F44" s="70"/>
      <c r="G44" s="70"/>
      <c r="H44" s="70"/>
      <c r="I44" s="70"/>
      <c r="J44" s="67"/>
      <c r="L44" s="193"/>
    </row>
    <row r="45" spans="2:39" s="167" customFormat="1" x14ac:dyDescent="0.25">
      <c r="B45" s="409" t="s">
        <v>104</v>
      </c>
      <c r="C45" s="410"/>
      <c r="D45" s="410"/>
      <c r="E45" s="411"/>
      <c r="F45" s="412" t="str">
        <f>IF($F$28&lt;&gt;"J","",IF('Anlage zum Antrag'!F46="x",MAX('Anlage zum Antrag'!F49*200,200),MAX('Anlage zum Antrag'!F49*400,400)))</f>
        <v/>
      </c>
      <c r="G45" s="413"/>
      <c r="H45" s="11" t="s">
        <v>107</v>
      </c>
      <c r="I45" s="11"/>
      <c r="J45" s="67"/>
      <c r="L45" s="193"/>
    </row>
    <row r="46" spans="2:39" s="167" customFormat="1" ht="13.95" hidden="1" customHeight="1" x14ac:dyDescent="0.25">
      <c r="B46" s="362"/>
      <c r="C46" s="363"/>
      <c r="D46" s="363"/>
      <c r="E46" s="363"/>
      <c r="F46" s="1"/>
      <c r="G46" s="1"/>
      <c r="H46" s="11"/>
      <c r="I46" s="2"/>
      <c r="J46" s="67"/>
      <c r="L46" s="193"/>
      <c r="N46" s="173"/>
      <c r="O46" s="173"/>
      <c r="P46" s="173"/>
      <c r="Q46" s="173"/>
    </row>
    <row r="47" spans="2:39" s="167" customFormat="1" ht="6.6" hidden="1" customHeight="1" x14ac:dyDescent="0.25">
      <c r="B47" s="222"/>
      <c r="C47" s="223"/>
      <c r="D47" s="223"/>
      <c r="E47" s="223"/>
      <c r="F47" s="1"/>
      <c r="G47" s="1"/>
      <c r="H47" s="11"/>
      <c r="I47" s="2"/>
      <c r="J47" s="67"/>
      <c r="L47" s="193"/>
      <c r="N47" s="173"/>
      <c r="O47" s="173"/>
      <c r="P47" s="173"/>
      <c r="Q47" s="173"/>
    </row>
    <row r="48" spans="2:39" s="167" customFormat="1" ht="13.95" hidden="1" customHeight="1" x14ac:dyDescent="0.25">
      <c r="B48" s="333"/>
      <c r="C48" s="334"/>
      <c r="D48" s="334"/>
      <c r="E48" s="334"/>
      <c r="F48" s="227"/>
      <c r="G48" s="82"/>
      <c r="H48" s="227"/>
      <c r="I48" s="82"/>
      <c r="J48" s="67"/>
      <c r="L48" s="193"/>
      <c r="N48" s="173"/>
      <c r="O48" s="173"/>
      <c r="P48" s="173"/>
      <c r="Q48" s="173"/>
    </row>
    <row r="49" spans="1:39" s="167" customFormat="1" ht="20.25" hidden="1" customHeight="1" x14ac:dyDescent="0.25">
      <c r="B49" s="333"/>
      <c r="C49" s="334"/>
      <c r="D49" s="334"/>
      <c r="E49" s="334"/>
      <c r="F49" s="1"/>
      <c r="G49" s="1"/>
      <c r="H49" s="11"/>
      <c r="I49" s="2"/>
      <c r="J49" s="67"/>
      <c r="L49" s="193"/>
      <c r="N49" s="173"/>
      <c r="O49" s="173"/>
      <c r="P49" s="173"/>
      <c r="Q49" s="173"/>
    </row>
    <row r="50" spans="1:39" s="167" customFormat="1" ht="7.5" hidden="1" customHeight="1" x14ac:dyDescent="0.25">
      <c r="B50" s="362"/>
      <c r="C50" s="363"/>
      <c r="D50" s="363"/>
      <c r="E50" s="363"/>
      <c r="F50" s="1"/>
      <c r="G50" s="1"/>
      <c r="H50" s="11"/>
      <c r="I50" s="2"/>
      <c r="J50" s="67"/>
      <c r="L50" s="193"/>
      <c r="N50" s="173"/>
      <c r="O50" s="173"/>
      <c r="P50" s="173"/>
      <c r="Q50" s="173"/>
    </row>
    <row r="51" spans="1:39" s="167" customFormat="1" ht="13.95" hidden="1" customHeight="1" x14ac:dyDescent="0.25">
      <c r="B51" s="362"/>
      <c r="C51" s="363"/>
      <c r="D51" s="363"/>
      <c r="E51" s="363"/>
      <c r="F51" s="434"/>
      <c r="G51" s="434"/>
      <c r="H51" s="11"/>
      <c r="I51" s="2"/>
      <c r="J51" s="67"/>
      <c r="L51" s="193"/>
      <c r="N51" s="173"/>
      <c r="O51" s="173"/>
      <c r="P51" s="173"/>
      <c r="Q51" s="173"/>
    </row>
    <row r="52" spans="1:39" s="186" customFormat="1" ht="7.5" customHeight="1" thickBot="1" x14ac:dyDescent="0.3">
      <c r="B52" s="71"/>
      <c r="C52" s="72"/>
      <c r="D52" s="73"/>
      <c r="E52" s="73"/>
      <c r="F52" s="73"/>
      <c r="G52" s="73"/>
      <c r="H52" s="73"/>
      <c r="I52" s="73"/>
      <c r="J52" s="74"/>
      <c r="M52" s="184"/>
      <c r="N52" s="184"/>
      <c r="O52" s="203"/>
      <c r="P52" s="184"/>
      <c r="Q52" s="184"/>
      <c r="R52" s="167"/>
      <c r="S52" s="167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</row>
    <row r="53" spans="1:39" s="187" customFormat="1" ht="7.95" customHeight="1" thickBot="1" x14ac:dyDescent="0.3">
      <c r="B53" s="22"/>
      <c r="C53" s="21"/>
      <c r="D53" s="23"/>
      <c r="E53" s="23"/>
      <c r="F53" s="23"/>
      <c r="G53" s="23"/>
      <c r="H53" s="23"/>
      <c r="I53" s="23"/>
      <c r="J53" s="22"/>
      <c r="M53" s="167"/>
      <c r="N53" s="167"/>
      <c r="O53" s="204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</row>
    <row r="54" spans="1:39" s="187" customFormat="1" ht="7.95" customHeight="1" x14ac:dyDescent="0.25">
      <c r="B54" s="25"/>
      <c r="C54" s="21"/>
      <c r="D54" s="23"/>
      <c r="E54" s="23"/>
      <c r="F54" s="23"/>
      <c r="G54" s="23"/>
      <c r="H54" s="23"/>
      <c r="I54" s="23"/>
      <c r="J54" s="24"/>
      <c r="L54" s="193"/>
      <c r="M54" s="167"/>
      <c r="N54" s="167"/>
      <c r="O54" s="204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</row>
    <row r="55" spans="1:39" s="168" customFormat="1" x14ac:dyDescent="0.25">
      <c r="B55" s="348" t="s">
        <v>64</v>
      </c>
      <c r="C55" s="349"/>
      <c r="D55" s="349"/>
      <c r="E55" s="349"/>
      <c r="F55" s="349"/>
      <c r="G55" s="349"/>
      <c r="H55" s="349"/>
      <c r="I55" s="349"/>
      <c r="J55" s="77"/>
      <c r="K55" s="194"/>
      <c r="L55" s="205"/>
      <c r="M55" s="205"/>
      <c r="N55" s="167"/>
      <c r="O55" s="167"/>
      <c r="P55" s="167"/>
      <c r="Q55" s="167"/>
      <c r="R55" s="167"/>
      <c r="S55" s="167"/>
    </row>
    <row r="56" spans="1:39" s="184" customFormat="1" ht="7.95" customHeight="1" x14ac:dyDescent="0.25">
      <c r="B56" s="83"/>
      <c r="C56" s="84"/>
      <c r="D56" s="84"/>
      <c r="E56" s="84"/>
      <c r="F56" s="85"/>
      <c r="G56" s="85"/>
      <c r="H56" s="85"/>
      <c r="I56" s="85"/>
      <c r="J56" s="86"/>
      <c r="L56" s="206"/>
      <c r="R56" s="167"/>
      <c r="S56" s="167"/>
    </row>
    <row r="57" spans="1:39" s="167" customFormat="1" ht="14.4" customHeight="1" x14ac:dyDescent="0.25">
      <c r="B57" s="66" t="s">
        <v>58</v>
      </c>
      <c r="C57" s="11"/>
      <c r="D57" s="11" t="s">
        <v>133</v>
      </c>
      <c r="E57" s="11"/>
      <c r="F57" s="27" t="str">
        <f>IF($P$28="J",#REF!,IF($P$28="T",#REF!," "))</f>
        <v xml:space="preserve"> </v>
      </c>
      <c r="G57" s="350" t="str">
        <f>IF($F$28="J",'Anlage zum Antrag'!G57,IF($F$28="T",'Anlage zum Antrag'!G57," "))</f>
        <v xml:space="preserve"> </v>
      </c>
      <c r="H57" s="351" t="s">
        <v>16</v>
      </c>
      <c r="I57" s="68" t="s">
        <v>91</v>
      </c>
      <c r="J57" s="67"/>
      <c r="K57" s="193"/>
      <c r="L57" s="193"/>
      <c r="M57" s="193"/>
      <c r="R57" s="173"/>
      <c r="S57" s="173"/>
    </row>
    <row r="58" spans="1:39" s="167" customFormat="1" hidden="1" x14ac:dyDescent="0.25">
      <c r="B58" s="38"/>
      <c r="C58" s="27"/>
      <c r="D58" s="27"/>
      <c r="E58" s="27"/>
      <c r="F58" s="27"/>
      <c r="G58" s="87"/>
      <c r="H58" s="40"/>
      <c r="I58" s="29"/>
      <c r="J58" s="30"/>
      <c r="L58" s="187"/>
      <c r="M58" s="187"/>
    </row>
    <row r="59" spans="1:39" s="167" customFormat="1" hidden="1" x14ac:dyDescent="0.25">
      <c r="B59" s="38"/>
      <c r="C59" s="27"/>
      <c r="D59" s="27"/>
      <c r="E59" s="27"/>
      <c r="F59" s="27"/>
      <c r="G59" s="87"/>
      <c r="H59" s="40"/>
      <c r="I59" s="29"/>
      <c r="J59" s="30"/>
      <c r="L59" s="187"/>
      <c r="M59" s="187"/>
    </row>
    <row r="60" spans="1:39" s="167" customFormat="1" hidden="1" x14ac:dyDescent="0.25">
      <c r="B60" s="59"/>
      <c r="C60" s="64"/>
      <c r="D60" s="64"/>
      <c r="E60" s="64"/>
      <c r="F60" s="218"/>
      <c r="G60" s="422"/>
      <c r="H60" s="422"/>
      <c r="I60" s="68"/>
      <c r="J60" s="67"/>
      <c r="L60" s="187"/>
      <c r="M60" s="187"/>
    </row>
    <row r="61" spans="1:39" s="167" customFormat="1" hidden="1" x14ac:dyDescent="0.25">
      <c r="B61" s="294"/>
      <c r="C61" s="295"/>
      <c r="D61" s="295"/>
      <c r="E61" s="295"/>
      <c r="F61" s="293"/>
      <c r="G61" s="296"/>
      <c r="H61" s="296"/>
      <c r="I61" s="68"/>
      <c r="J61" s="67"/>
      <c r="L61" s="187"/>
      <c r="M61" s="187"/>
    </row>
    <row r="62" spans="1:39" s="167" customFormat="1" hidden="1" x14ac:dyDescent="0.25">
      <c r="B62" s="294"/>
      <c r="C62" s="295"/>
      <c r="D62" s="295"/>
      <c r="E62" s="295"/>
      <c r="F62" s="293"/>
      <c r="G62" s="296"/>
      <c r="H62" s="296"/>
      <c r="I62" s="68"/>
      <c r="J62" s="67"/>
      <c r="L62" s="187"/>
      <c r="M62" s="187"/>
    </row>
    <row r="63" spans="1:39" s="173" customFormat="1" ht="7.95" customHeight="1" thickBot="1" x14ac:dyDescent="0.3">
      <c r="A63" s="188"/>
      <c r="B63" s="423"/>
      <c r="C63" s="424"/>
      <c r="D63" s="424"/>
      <c r="E63" s="424"/>
      <c r="F63" s="424"/>
      <c r="G63" s="424"/>
      <c r="H63" s="424"/>
      <c r="I63" s="424"/>
      <c r="J63" s="425"/>
      <c r="K63" s="195"/>
      <c r="L63" s="195"/>
      <c r="R63" s="167"/>
      <c r="S63" s="167"/>
    </row>
    <row r="64" spans="1:39" s="167" customFormat="1" ht="7.95" customHeight="1" x14ac:dyDescent="0.25">
      <c r="B64" s="89"/>
      <c r="C64" s="90"/>
      <c r="D64" s="90"/>
      <c r="E64" s="91"/>
      <c r="F64" s="92"/>
      <c r="G64" s="93"/>
      <c r="H64" s="91"/>
      <c r="I64" s="92"/>
      <c r="J64" s="75"/>
      <c r="K64" s="193"/>
      <c r="L64" s="193"/>
      <c r="M64" s="193"/>
    </row>
    <row r="65" spans="1:39" s="167" customFormat="1" x14ac:dyDescent="0.25">
      <c r="B65" s="348" t="s">
        <v>68</v>
      </c>
      <c r="C65" s="349"/>
      <c r="D65" s="349"/>
      <c r="E65" s="349"/>
      <c r="F65" s="349"/>
      <c r="G65" s="349"/>
      <c r="H65" s="349"/>
      <c r="I65" s="349"/>
      <c r="J65" s="94"/>
      <c r="K65" s="196"/>
      <c r="L65" s="207"/>
      <c r="M65" s="207"/>
      <c r="Q65" s="208"/>
    </row>
    <row r="66" spans="1:39" s="167" customFormat="1" ht="7.95" customHeight="1" x14ac:dyDescent="0.25">
      <c r="B66" s="38"/>
      <c r="C66" s="27"/>
      <c r="D66" s="27"/>
      <c r="E66" s="27"/>
      <c r="F66" s="27"/>
      <c r="G66" s="27"/>
      <c r="H66" s="40"/>
      <c r="I66" s="29"/>
      <c r="J66" s="30"/>
      <c r="L66" s="187"/>
      <c r="M66" s="187"/>
    </row>
    <row r="67" spans="1:39" s="167" customFormat="1" ht="13.2" customHeight="1" x14ac:dyDescent="0.25">
      <c r="B67" s="436" t="s">
        <v>109</v>
      </c>
      <c r="C67" s="437"/>
      <c r="D67" s="437"/>
      <c r="E67" s="438"/>
      <c r="F67" s="439"/>
      <c r="G67" s="277" t="str">
        <f>IF($F$28="J",'Anlage zum Antrag'!F67,IF($F$28="T",'Anlage zum Antrag'!F67," "))</f>
        <v xml:space="preserve"> </v>
      </c>
      <c r="H67" s="370" t="s">
        <v>70</v>
      </c>
      <c r="I67" s="435"/>
      <c r="J67" s="30"/>
      <c r="L67" s="187"/>
      <c r="M67" s="187"/>
      <c r="N67" s="193"/>
    </row>
    <row r="68" spans="1:39" s="167" customFormat="1" hidden="1" x14ac:dyDescent="0.25">
      <c r="B68" s="305">
        <f>IF(G67="",0,IF(G67&gt;=35,1,2))</f>
        <v>1</v>
      </c>
      <c r="C68" s="306"/>
      <c r="D68" s="306"/>
      <c r="E68" s="307"/>
      <c r="F68" s="319"/>
      <c r="G68" s="309"/>
      <c r="H68" s="310"/>
      <c r="I68" s="310"/>
      <c r="J68" s="30"/>
      <c r="L68" s="187"/>
      <c r="M68" s="187"/>
      <c r="N68" s="193"/>
    </row>
    <row r="69" spans="1:39" s="167" customFormat="1" ht="13.2" customHeight="1" x14ac:dyDescent="0.25">
      <c r="B69" s="233"/>
      <c r="C69" s="236" t="str">
        <f>IF(B68=2,"Der Anteil heimischer Laubbaumarten muss mindestens 35 Prozent der Bestandesfläche erreichen!","")</f>
        <v/>
      </c>
      <c r="D69" s="234"/>
      <c r="E69" s="275"/>
      <c r="F69" s="279"/>
      <c r="G69" s="276"/>
      <c r="H69" s="235"/>
      <c r="I69" s="235"/>
      <c r="J69" s="30"/>
      <c r="L69" s="187"/>
      <c r="M69" s="187"/>
      <c r="N69" s="193"/>
    </row>
    <row r="70" spans="1:39" s="167" customFormat="1" ht="7.95" customHeight="1" x14ac:dyDescent="0.25">
      <c r="B70" s="38"/>
      <c r="C70" s="27"/>
      <c r="D70" s="27"/>
      <c r="E70" s="27"/>
      <c r="F70" s="27"/>
      <c r="G70" s="27"/>
      <c r="H70" s="40"/>
      <c r="I70" s="29"/>
      <c r="J70" s="30"/>
      <c r="L70" s="187"/>
      <c r="M70" s="187"/>
      <c r="R70" s="168"/>
    </row>
    <row r="71" spans="1:39" s="167" customFormat="1" ht="24.75" customHeight="1" thickBot="1" x14ac:dyDescent="0.3">
      <c r="A71" s="187"/>
      <c r="B71" s="372" t="s">
        <v>86</v>
      </c>
      <c r="C71" s="373"/>
      <c r="D71" s="263" t="s">
        <v>95</v>
      </c>
      <c r="E71" s="374" t="s">
        <v>134</v>
      </c>
      <c r="F71" s="375"/>
      <c r="G71" s="374" t="s">
        <v>19</v>
      </c>
      <c r="H71" s="375"/>
      <c r="I71" s="264" t="s">
        <v>18</v>
      </c>
      <c r="J71" s="96"/>
      <c r="K71" s="197"/>
      <c r="L71" s="193"/>
      <c r="M71" s="193"/>
      <c r="R71" s="168"/>
    </row>
    <row r="72" spans="1:39" s="167" customFormat="1" ht="24" customHeight="1" x14ac:dyDescent="0.25">
      <c r="B72" s="98" t="str">
        <f>IF(F28="J",'Anlage zum Antrag'!B72,"")</f>
        <v/>
      </c>
      <c r="C72" s="99" t="str">
        <f>IF(ISERROR(LOOKUP(B72,$B$152:$B$170,$C$152:$C$170))," ",LOOKUP(B72,$B$152:$B$170,$C$152:$C$170))</f>
        <v xml:space="preserve"> </v>
      </c>
      <c r="D72" s="100" t="str">
        <f>IF($F$28="J",'Anlage zum Antrag'!D72,IF($F$28="T",'Anlage zum Antrag'!D72,""))</f>
        <v/>
      </c>
      <c r="E72" s="376" t="str">
        <f>IF(F28="J",'Anlage zum Antrag'!E72,"")</f>
        <v/>
      </c>
      <c r="F72" s="377"/>
      <c r="G72" s="378" t="str">
        <f>IF(ISERROR(LOOKUP(B72,$B$152:$B$170,$O$152:$O$170))," ",LOOKUP(B72,$B$152:$B$170,$O$152:$O$170))</f>
        <v xml:space="preserve"> </v>
      </c>
      <c r="H72" s="379"/>
      <c r="I72" s="101" t="str">
        <f>IF(B68=2,0,IF(ISNUMBER(G72),E72*G72," "))</f>
        <v xml:space="preserve"> </v>
      </c>
      <c r="J72" s="12"/>
      <c r="K72" s="182"/>
      <c r="L72" s="193"/>
      <c r="M72" s="193"/>
      <c r="O72" s="204"/>
      <c r="R72" s="168"/>
    </row>
    <row r="73" spans="1:39" s="167" customFormat="1" hidden="1" x14ac:dyDescent="0.25">
      <c r="B73" s="312"/>
      <c r="C73" s="313"/>
      <c r="D73" s="314"/>
      <c r="E73" s="315"/>
      <c r="F73" s="315"/>
      <c r="G73" s="316"/>
      <c r="H73" s="316"/>
      <c r="I73" s="317">
        <f>B68</f>
        <v>1</v>
      </c>
      <c r="J73" s="12"/>
      <c r="K73" s="182"/>
      <c r="L73" s="193"/>
      <c r="M73" s="193"/>
      <c r="O73" s="204"/>
      <c r="R73" s="168"/>
    </row>
    <row r="74" spans="1:39" s="167" customFormat="1" x14ac:dyDescent="0.25">
      <c r="B74" s="79"/>
      <c r="C74" s="320" t="str">
        <f>IF(G72&lt;'Anlage zum Antrag'!G72,"In der Auszahlsumme sind 470 EUR je ha pro Pflegemaßnahme gegenüber der Bewilligung abgezogen!","")</f>
        <v/>
      </c>
      <c r="D74" s="102"/>
      <c r="E74" s="102"/>
      <c r="F74" s="102"/>
      <c r="G74" s="102"/>
      <c r="H74" s="103"/>
      <c r="I74" s="104"/>
      <c r="J74" s="67"/>
      <c r="K74" s="193"/>
      <c r="L74" s="193"/>
      <c r="M74" s="193"/>
      <c r="O74" s="204"/>
    </row>
    <row r="75" spans="1:39" s="167" customFormat="1" ht="18.75" customHeight="1" x14ac:dyDescent="0.25">
      <c r="B75" s="105" t="s">
        <v>105</v>
      </c>
      <c r="C75" s="105"/>
      <c r="D75" s="105"/>
      <c r="E75" s="105"/>
      <c r="F75" s="97"/>
      <c r="G75" s="106"/>
      <c r="H75" s="107"/>
      <c r="I75" s="257">
        <f>IF(SUM(I72)=0,0,SUM(I72))</f>
        <v>0</v>
      </c>
      <c r="J75" s="108"/>
      <c r="K75" s="198"/>
      <c r="L75" s="193"/>
      <c r="M75" s="193"/>
      <c r="N75" s="168"/>
      <c r="O75" s="204"/>
      <c r="P75" s="168"/>
      <c r="Q75" s="168"/>
    </row>
    <row r="76" spans="1:39" s="193" customFormat="1" ht="6.75" customHeight="1" thickBot="1" x14ac:dyDescent="0.3">
      <c r="B76" s="271"/>
      <c r="C76" s="272"/>
      <c r="D76" s="272"/>
      <c r="E76" s="272"/>
      <c r="F76" s="414"/>
      <c r="G76" s="415"/>
      <c r="H76" s="415"/>
      <c r="I76" s="415"/>
      <c r="J76" s="255"/>
      <c r="M76" s="182"/>
      <c r="N76" s="212"/>
      <c r="O76" s="256"/>
      <c r="P76" s="212"/>
      <c r="Q76" s="21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</row>
    <row r="77" spans="1:39" s="167" customFormat="1" ht="7.95" customHeight="1" x14ac:dyDescent="0.25">
      <c r="B77" s="4"/>
      <c r="C77" s="5"/>
      <c r="D77" s="5"/>
      <c r="E77" s="5"/>
      <c r="F77" s="5"/>
      <c r="G77" s="5"/>
      <c r="H77" s="6"/>
      <c r="I77" s="7"/>
      <c r="J77" s="8"/>
      <c r="N77" s="168"/>
      <c r="O77" s="168"/>
      <c r="P77" s="168"/>
      <c r="Q77" s="168"/>
    </row>
    <row r="78" spans="1:39" s="167" customFormat="1" x14ac:dyDescent="0.25">
      <c r="B78" s="348" t="s">
        <v>99</v>
      </c>
      <c r="C78" s="349"/>
      <c r="D78" s="349"/>
      <c r="E78" s="349"/>
      <c r="F78" s="349"/>
      <c r="G78" s="349"/>
      <c r="H78" s="349"/>
      <c r="I78" s="349"/>
      <c r="J78" s="111"/>
      <c r="K78" s="196"/>
      <c r="M78" s="193"/>
      <c r="N78" s="212"/>
      <c r="Q78" s="208"/>
    </row>
    <row r="79" spans="1:39" s="190" customFormat="1" ht="11.4" x14ac:dyDescent="0.2">
      <c r="B79" s="112" t="s">
        <v>87</v>
      </c>
      <c r="C79" s="113"/>
      <c r="D79" s="113"/>
      <c r="E79" s="113"/>
      <c r="F79" s="113"/>
      <c r="G79" s="113"/>
      <c r="H79" s="113"/>
      <c r="I79" s="113"/>
      <c r="J79" s="114"/>
      <c r="M79" s="198"/>
      <c r="N79" s="213"/>
    </row>
    <row r="80" spans="1:39" s="167" customFormat="1" ht="7.95" customHeight="1" x14ac:dyDescent="0.25">
      <c r="B80" s="38"/>
      <c r="C80" s="27"/>
      <c r="D80" s="27"/>
      <c r="E80" s="27"/>
      <c r="F80" s="27"/>
      <c r="G80" s="27"/>
      <c r="H80" s="40"/>
      <c r="I80" s="29"/>
      <c r="J80" s="30"/>
      <c r="L80" s="187"/>
      <c r="M80" s="187"/>
    </row>
    <row r="81" spans="1:59" s="167" customFormat="1" x14ac:dyDescent="0.25">
      <c r="A81" s="182"/>
      <c r="B81" s="66" t="s">
        <v>88</v>
      </c>
      <c r="C81" s="9"/>
      <c r="D81" s="9"/>
      <c r="E81" s="115"/>
      <c r="F81" s="11"/>
      <c r="G81" s="380" t="str">
        <f>IF($F$28="J",'Anlage zum Antrag'!G81,IF($F$28="T",'Anlage zum Antrag'!G81,""))</f>
        <v/>
      </c>
      <c r="H81" s="381"/>
      <c r="I81" s="68" t="s">
        <v>106</v>
      </c>
      <c r="J81" s="12"/>
      <c r="K81" s="182"/>
      <c r="L81" s="182"/>
      <c r="M81" s="182"/>
    </row>
    <row r="82" spans="1:59" s="167" customFormat="1" ht="7.95" customHeight="1" x14ac:dyDescent="0.25">
      <c r="B82" s="38"/>
      <c r="C82" s="27"/>
      <c r="D82" s="27"/>
      <c r="E82" s="27"/>
      <c r="F82" s="27"/>
      <c r="G82" s="27"/>
      <c r="H82" s="40"/>
      <c r="I82" s="29"/>
      <c r="J82" s="30"/>
      <c r="L82" s="187"/>
      <c r="M82" s="187"/>
    </row>
    <row r="83" spans="1:59" s="167" customFormat="1" x14ac:dyDescent="0.25">
      <c r="B83" s="66" t="s">
        <v>89</v>
      </c>
      <c r="C83" s="11"/>
      <c r="D83" s="3"/>
      <c r="E83" s="9"/>
      <c r="F83" s="116"/>
      <c r="G83" s="116"/>
      <c r="H83" s="116"/>
      <c r="I83" s="69"/>
      <c r="J83" s="67"/>
      <c r="K83" s="193"/>
      <c r="L83" s="193"/>
      <c r="M83" s="193"/>
    </row>
    <row r="84" spans="1:59" s="167" customFormat="1" ht="7.95" customHeight="1" x14ac:dyDescent="0.25">
      <c r="B84" s="38"/>
      <c r="C84" s="27"/>
      <c r="D84" s="27"/>
      <c r="E84" s="27"/>
      <c r="F84" s="27"/>
      <c r="G84" s="27"/>
      <c r="H84" s="40"/>
      <c r="I84" s="29"/>
      <c r="J84" s="30"/>
      <c r="L84" s="187"/>
      <c r="M84" s="187"/>
    </row>
    <row r="85" spans="1:59" s="167" customFormat="1" ht="31.5" customHeight="1" x14ac:dyDescent="0.25">
      <c r="B85" s="117"/>
      <c r="C85" s="382"/>
      <c r="D85" s="383"/>
      <c r="E85" s="383"/>
      <c r="F85" s="383"/>
      <c r="G85" s="383"/>
      <c r="H85" s="383"/>
      <c r="I85" s="384"/>
      <c r="J85" s="67"/>
      <c r="K85" s="193"/>
      <c r="L85" s="193"/>
      <c r="M85" s="193"/>
      <c r="R85" s="184"/>
      <c r="S85" s="184"/>
    </row>
    <row r="86" spans="1:59" s="167" customFormat="1" ht="7.95" customHeight="1" x14ac:dyDescent="0.25">
      <c r="B86" s="118"/>
      <c r="C86" s="11"/>
      <c r="D86" s="3"/>
      <c r="E86" s="119"/>
      <c r="F86" s="11"/>
      <c r="G86" s="120"/>
      <c r="H86" s="120"/>
      <c r="I86" s="120"/>
      <c r="J86" s="67"/>
      <c r="K86" s="193"/>
      <c r="L86" s="193"/>
      <c r="M86" s="193"/>
    </row>
    <row r="87" spans="1:59" s="167" customFormat="1" ht="17.25" customHeight="1" x14ac:dyDescent="0.25">
      <c r="B87" s="105" t="s">
        <v>59</v>
      </c>
      <c r="C87" s="121"/>
      <c r="D87" s="121"/>
      <c r="E87" s="121"/>
      <c r="F87" s="121"/>
      <c r="G87" s="121"/>
      <c r="H87" s="121"/>
      <c r="I87" s="258">
        <f>IF(G81="",0,G81*2.6)</f>
        <v>0</v>
      </c>
      <c r="J87" s="19"/>
      <c r="O87" s="214"/>
    </row>
    <row r="88" spans="1:59" s="186" customFormat="1" ht="7.5" customHeight="1" thickBot="1" x14ac:dyDescent="0.3">
      <c r="B88" s="71"/>
      <c r="C88" s="72"/>
      <c r="D88" s="73"/>
      <c r="E88" s="73"/>
      <c r="F88" s="73"/>
      <c r="G88" s="73"/>
      <c r="H88" s="73"/>
      <c r="I88" s="73"/>
      <c r="J88" s="74"/>
      <c r="M88" s="184"/>
      <c r="N88" s="184"/>
      <c r="O88" s="203"/>
      <c r="P88" s="184"/>
      <c r="Q88" s="184"/>
      <c r="R88" s="167"/>
      <c r="S88" s="167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</row>
    <row r="89" spans="1:59" s="187" customFormat="1" ht="7.95" customHeight="1" thickBot="1" x14ac:dyDescent="0.3">
      <c r="B89" s="22"/>
      <c r="C89" s="21"/>
      <c r="D89" s="23"/>
      <c r="E89" s="23"/>
      <c r="F89" s="23"/>
      <c r="G89" s="23"/>
      <c r="H89" s="23"/>
      <c r="I89" s="23"/>
      <c r="J89" s="22"/>
      <c r="M89" s="167"/>
      <c r="N89" s="167"/>
      <c r="O89" s="204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</row>
    <row r="90" spans="1:59" s="187" customFormat="1" ht="7.95" customHeight="1" x14ac:dyDescent="0.25">
      <c r="B90" s="25"/>
      <c r="C90" s="21"/>
      <c r="D90" s="23"/>
      <c r="E90" s="23"/>
      <c r="F90" s="23"/>
      <c r="G90" s="23"/>
      <c r="H90" s="23"/>
      <c r="I90" s="23"/>
      <c r="J90" s="24"/>
      <c r="L90" s="193"/>
      <c r="M90" s="167"/>
      <c r="N90" s="167"/>
      <c r="O90" s="204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</row>
    <row r="91" spans="1:59" s="167" customFormat="1" x14ac:dyDescent="0.25">
      <c r="B91" s="220" t="s">
        <v>48</v>
      </c>
      <c r="C91" s="221"/>
      <c r="D91" s="221"/>
      <c r="E91" s="221"/>
      <c r="F91" s="221"/>
      <c r="G91" s="221"/>
      <c r="H91" s="221"/>
      <c r="I91" s="221"/>
      <c r="J91" s="67"/>
      <c r="K91" s="193"/>
      <c r="L91" s="187"/>
      <c r="O91" s="204"/>
    </row>
    <row r="92" spans="1:59" s="167" customFormat="1" ht="7.95" customHeight="1" x14ac:dyDescent="0.25">
      <c r="B92" s="38"/>
      <c r="C92" s="122"/>
      <c r="D92" s="123"/>
      <c r="E92" s="124"/>
      <c r="F92" s="124"/>
      <c r="G92" s="123"/>
      <c r="H92" s="123"/>
      <c r="I92" s="123"/>
      <c r="J92" s="30"/>
      <c r="K92" s="187"/>
      <c r="L92" s="187"/>
      <c r="O92" s="204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</row>
    <row r="93" spans="1:59" s="167" customFormat="1" x14ac:dyDescent="0.25">
      <c r="B93" s="38" t="s">
        <v>25</v>
      </c>
      <c r="C93" s="123"/>
      <c r="D93" s="123"/>
      <c r="E93" s="350">
        <f>IF($F$28="J",'Anlage zum Antrag'!E99,0)</f>
        <v>0</v>
      </c>
      <c r="F93" s="351" t="s">
        <v>23</v>
      </c>
      <c r="G93" s="123" t="s">
        <v>23</v>
      </c>
      <c r="H93" s="385">
        <f>IF($P$28="J",G86,IF(ISBLANK('Anlage zum Antrag'!E99),"",MIN('Anlage zum Antrag'!E95*375,'Anlage zum Antrag'!E97*7.5,E95*375,E97*7.5)))</f>
        <v>0</v>
      </c>
      <c r="I93" s="386"/>
      <c r="J93" s="30"/>
      <c r="K93" s="187"/>
      <c r="L93" s="187"/>
      <c r="O93" s="204"/>
      <c r="P93" s="191"/>
      <c r="Q93" s="191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</row>
    <row r="94" spans="1:59" s="167" customFormat="1" ht="6" customHeight="1" x14ac:dyDescent="0.25">
      <c r="B94" s="38"/>
      <c r="C94" s="122"/>
      <c r="D94" s="123"/>
      <c r="E94" s="124"/>
      <c r="F94" s="124"/>
      <c r="G94" s="123"/>
      <c r="H94" s="123"/>
      <c r="I94" s="123"/>
      <c r="J94" s="30"/>
      <c r="K94" s="187"/>
      <c r="L94" s="187"/>
      <c r="O94" s="204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</row>
    <row r="95" spans="1:59" s="167" customFormat="1" x14ac:dyDescent="0.25">
      <c r="B95" s="38" t="s">
        <v>114</v>
      </c>
      <c r="C95" s="123"/>
      <c r="D95" s="123"/>
      <c r="E95" s="350">
        <f>IF($F$28="J",'Anlage zum Antrag'!E95,0)</f>
        <v>0</v>
      </c>
      <c r="F95" s="351" t="s">
        <v>23</v>
      </c>
      <c r="G95" s="123" t="s">
        <v>113</v>
      </c>
      <c r="H95" s="125"/>
      <c r="I95" s="125"/>
      <c r="J95" s="30"/>
      <c r="K95" s="187"/>
      <c r="L95" s="187"/>
      <c r="O95" s="204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</row>
    <row r="96" spans="1:59" s="167" customFormat="1" ht="6" customHeight="1" x14ac:dyDescent="0.25">
      <c r="B96" s="38"/>
      <c r="C96" s="123"/>
      <c r="D96" s="123"/>
      <c r="E96" s="126"/>
      <c r="F96" s="126"/>
      <c r="G96" s="123"/>
      <c r="H96" s="125"/>
      <c r="I96" s="125"/>
      <c r="J96" s="30"/>
      <c r="K96" s="187"/>
      <c r="L96" s="187"/>
      <c r="O96" s="204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</row>
    <row r="97" spans="1:59" s="167" customFormat="1" x14ac:dyDescent="0.25">
      <c r="B97" s="38" t="s">
        <v>26</v>
      </c>
      <c r="C97" s="123"/>
      <c r="D97" s="123"/>
      <c r="E97" s="350">
        <f>IF($F$28="J",'Anlage zum Antrag'!E97,0)</f>
        <v>0</v>
      </c>
      <c r="F97" s="351" t="s">
        <v>23</v>
      </c>
      <c r="G97" s="123" t="s">
        <v>15</v>
      </c>
      <c r="H97" s="125"/>
      <c r="I97" s="125"/>
      <c r="J97" s="30"/>
      <c r="K97" s="187"/>
      <c r="L97" s="187"/>
      <c r="O97" s="204"/>
      <c r="S97" s="215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</row>
    <row r="98" spans="1:59" s="167" customFormat="1" ht="6" customHeight="1" x14ac:dyDescent="0.25">
      <c r="B98" s="38"/>
      <c r="C98" s="122"/>
      <c r="D98" s="123"/>
      <c r="E98" s="124"/>
      <c r="F98" s="124"/>
      <c r="G98" s="123"/>
      <c r="H98" s="123"/>
      <c r="I98" s="123"/>
      <c r="J98" s="30"/>
      <c r="K98" s="187"/>
      <c r="L98" s="187"/>
      <c r="O98" s="204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</row>
    <row r="99" spans="1:59" s="167" customFormat="1" x14ac:dyDescent="0.25">
      <c r="B99" s="38"/>
      <c r="C99" s="122"/>
      <c r="D99" s="123"/>
      <c r="E99" s="124"/>
      <c r="F99" s="124"/>
      <c r="G99" s="123"/>
      <c r="H99" s="123"/>
      <c r="I99" s="123"/>
      <c r="J99" s="30"/>
      <c r="K99" s="187"/>
      <c r="L99" s="187"/>
      <c r="O99" s="204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</row>
    <row r="100" spans="1:59" s="167" customFormat="1" ht="7.5" customHeight="1" thickBot="1" x14ac:dyDescent="0.3">
      <c r="B100" s="18"/>
      <c r="C100" s="230"/>
      <c r="D100" s="230"/>
      <c r="E100" s="230"/>
      <c r="F100" s="230"/>
      <c r="G100" s="230"/>
      <c r="H100" s="322"/>
      <c r="I100" s="323"/>
      <c r="J100" s="19"/>
      <c r="K100" s="187"/>
      <c r="M100" s="190"/>
      <c r="O100" s="204"/>
      <c r="R100" s="190"/>
      <c r="S100" s="215"/>
      <c r="AL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73"/>
      <c r="BA100" s="173"/>
      <c r="BB100" s="173"/>
      <c r="BC100" s="173"/>
      <c r="BD100" s="173"/>
      <c r="BE100" s="173"/>
      <c r="BF100" s="173"/>
      <c r="BG100" s="200"/>
    </row>
    <row r="101" spans="1:59" s="187" customFormat="1" x14ac:dyDescent="0.25">
      <c r="B101" s="25"/>
      <c r="C101" s="21"/>
      <c r="D101" s="23"/>
      <c r="E101" s="23"/>
      <c r="F101" s="23"/>
      <c r="G101" s="23"/>
      <c r="H101" s="23"/>
      <c r="I101" s="23"/>
      <c r="J101" s="24"/>
      <c r="L101" s="193"/>
      <c r="M101" s="167"/>
      <c r="N101" s="167"/>
      <c r="O101" s="204"/>
      <c r="P101" s="167"/>
      <c r="Q101" s="167"/>
      <c r="R101" s="190"/>
      <c r="S101" s="215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</row>
    <row r="102" spans="1:59" s="191" customFormat="1" ht="12.75" hidden="1" customHeight="1" x14ac:dyDescent="0.25">
      <c r="B102" s="128"/>
      <c r="C102" s="129" t="s">
        <v>42</v>
      </c>
      <c r="D102" s="130"/>
      <c r="E102" s="130">
        <f>IF(G13="x",1,0)</f>
        <v>0</v>
      </c>
      <c r="F102" s="130"/>
      <c r="G102" s="130">
        <f>IF(E102=0,0,E102*I102)</f>
        <v>0</v>
      </c>
      <c r="H102" s="130"/>
      <c r="I102" s="130" t="str">
        <f>F45</f>
        <v/>
      </c>
      <c r="J102" s="132"/>
      <c r="K102" s="199"/>
      <c r="M102" s="215"/>
      <c r="O102" s="167"/>
      <c r="R102" s="190"/>
      <c r="S102" s="215"/>
    </row>
    <row r="103" spans="1:59" s="191" customFormat="1" ht="12.75" hidden="1" customHeight="1" x14ac:dyDescent="0.25">
      <c r="B103" s="128"/>
      <c r="C103" s="133"/>
      <c r="D103" s="130"/>
      <c r="E103" s="134"/>
      <c r="F103" s="130"/>
      <c r="G103" s="130"/>
      <c r="H103" s="134"/>
      <c r="I103" s="134"/>
      <c r="J103" s="132"/>
      <c r="K103" s="199"/>
      <c r="M103" s="215"/>
      <c r="O103" s="167"/>
      <c r="S103" s="215"/>
    </row>
    <row r="104" spans="1:59" s="191" customFormat="1" ht="12.75" hidden="1" customHeight="1" x14ac:dyDescent="0.25">
      <c r="B104" s="128"/>
      <c r="C104" s="129" t="s">
        <v>60</v>
      </c>
      <c r="D104" s="130"/>
      <c r="E104" s="130">
        <f>IF(G15="x",1,IF(G17="x",1,0))</f>
        <v>0</v>
      </c>
      <c r="F104" s="130"/>
      <c r="G104" s="130">
        <f>IF(E104=0,0,E104*I104)</f>
        <v>0</v>
      </c>
      <c r="H104" s="130"/>
      <c r="I104" s="130">
        <f>I75+I87</f>
        <v>0</v>
      </c>
      <c r="J104" s="132"/>
      <c r="K104" s="199"/>
      <c r="M104" s="215"/>
      <c r="O104" s="167"/>
      <c r="P104" s="167"/>
      <c r="Q104" s="167"/>
      <c r="S104" s="215"/>
    </row>
    <row r="105" spans="1:59" s="191" customFormat="1" ht="12.75" hidden="1" customHeight="1" x14ac:dyDescent="0.25">
      <c r="B105" s="128"/>
      <c r="C105" s="135"/>
      <c r="D105" s="130"/>
      <c r="E105" s="136"/>
      <c r="F105" s="130"/>
      <c r="G105" s="130"/>
      <c r="H105" s="136"/>
      <c r="I105" s="130"/>
      <c r="J105" s="132"/>
      <c r="K105" s="199"/>
      <c r="M105" s="215"/>
      <c r="O105" s="167"/>
      <c r="P105" s="167"/>
      <c r="Q105" s="167"/>
      <c r="S105" s="215"/>
    </row>
    <row r="106" spans="1:59" s="191" customFormat="1" ht="12.75" hidden="1" customHeight="1" x14ac:dyDescent="0.25">
      <c r="B106" s="128"/>
      <c r="C106" s="129" t="s">
        <v>43</v>
      </c>
      <c r="D106" s="130"/>
      <c r="E106" s="130">
        <f>IF(G19="x",1,0)</f>
        <v>0</v>
      </c>
      <c r="F106" s="130"/>
      <c r="G106" s="130">
        <f>IF(E106=0,0,E106*I106)</f>
        <v>0</v>
      </c>
      <c r="H106" s="130"/>
      <c r="I106" s="130">
        <f>H93</f>
        <v>0</v>
      </c>
      <c r="J106" s="132"/>
      <c r="K106" s="199"/>
      <c r="M106" s="215"/>
      <c r="S106" s="215"/>
    </row>
    <row r="107" spans="1:59" s="191" customFormat="1" ht="12.75" hidden="1" customHeight="1" x14ac:dyDescent="0.25">
      <c r="B107" s="128"/>
      <c r="C107" s="127"/>
      <c r="D107" s="127"/>
      <c r="E107" s="127"/>
      <c r="F107" s="127"/>
      <c r="G107" s="127"/>
      <c r="H107" s="137"/>
      <c r="I107" s="131"/>
      <c r="J107" s="132"/>
      <c r="K107" s="199"/>
      <c r="M107" s="215"/>
      <c r="S107" s="215"/>
    </row>
    <row r="108" spans="1:59" s="173" customFormat="1" ht="19.5" customHeight="1" x14ac:dyDescent="0.25">
      <c r="A108" s="192"/>
      <c r="B108" s="259" t="s">
        <v>45</v>
      </c>
      <c r="C108" s="9"/>
      <c r="D108" s="9"/>
      <c r="E108" s="270"/>
      <c r="F108" s="9"/>
      <c r="G108" s="9"/>
      <c r="H108" s="391">
        <f>SUM(G102:G106)</f>
        <v>0</v>
      </c>
      <c r="I108" s="392"/>
      <c r="J108" s="138"/>
      <c r="K108" s="200"/>
      <c r="M108" s="216"/>
      <c r="N108" s="191"/>
      <c r="O108" s="191"/>
      <c r="P108" s="191"/>
      <c r="Q108" s="191"/>
      <c r="R108" s="184"/>
      <c r="S108" s="184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</row>
    <row r="109" spans="1:59" s="173" customFormat="1" ht="13.2" customHeight="1" x14ac:dyDescent="0.25">
      <c r="A109" s="192"/>
      <c r="B109" s="444" t="s">
        <v>135</v>
      </c>
      <c r="C109" s="445"/>
      <c r="D109" s="445"/>
      <c r="E109" s="445"/>
      <c r="F109" s="445"/>
      <c r="G109" s="445"/>
      <c r="H109" s="445"/>
      <c r="I109" s="88"/>
      <c r="J109" s="138"/>
      <c r="K109" s="200"/>
      <c r="M109" s="216"/>
      <c r="N109" s="191"/>
      <c r="O109" s="191"/>
      <c r="P109" s="191"/>
      <c r="Q109" s="191"/>
      <c r="R109" s="167"/>
      <c r="S109" s="167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</row>
    <row r="110" spans="1:59" s="173" customFormat="1" x14ac:dyDescent="0.25">
      <c r="A110" s="192"/>
      <c r="B110" s="444"/>
      <c r="C110" s="445"/>
      <c r="D110" s="445"/>
      <c r="E110" s="445"/>
      <c r="F110" s="445"/>
      <c r="G110" s="445"/>
      <c r="H110" s="445"/>
      <c r="I110" s="88"/>
      <c r="J110" s="138"/>
      <c r="K110" s="200"/>
      <c r="M110" s="216"/>
      <c r="N110" s="215"/>
      <c r="O110" s="191"/>
      <c r="P110" s="191"/>
      <c r="Q110" s="191"/>
      <c r="R110" s="167"/>
      <c r="S110" s="167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</row>
    <row r="111" spans="1:59" s="186" customFormat="1" ht="7.5" customHeight="1" thickBot="1" x14ac:dyDescent="0.3">
      <c r="B111" s="71"/>
      <c r="C111" s="72"/>
      <c r="D111" s="73"/>
      <c r="E111" s="73"/>
      <c r="F111" s="73"/>
      <c r="G111" s="73"/>
      <c r="H111" s="73"/>
      <c r="I111" s="73"/>
      <c r="J111" s="74"/>
      <c r="M111" s="184"/>
      <c r="N111" s="184"/>
      <c r="O111" s="203"/>
      <c r="P111" s="184"/>
      <c r="Q111" s="184"/>
      <c r="R111" s="191"/>
      <c r="S111" s="167"/>
      <c r="T111" s="184"/>
      <c r="U111" s="184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4"/>
      <c r="AL111" s="184"/>
      <c r="AM111" s="184"/>
    </row>
    <row r="112" spans="1:59" s="167" customFormat="1" ht="12" customHeight="1" x14ac:dyDescent="0.25">
      <c r="B112" s="3"/>
      <c r="C112" s="3"/>
      <c r="D112" s="3"/>
      <c r="E112" s="393"/>
      <c r="F112" s="393"/>
      <c r="G112" s="393"/>
      <c r="H112" s="393"/>
      <c r="I112" s="139"/>
      <c r="J112" s="3"/>
      <c r="O112" s="204"/>
      <c r="R112" s="191"/>
      <c r="AL112" s="191"/>
      <c r="AM112" s="191"/>
    </row>
    <row r="113" spans="1:59" s="167" customFormat="1" ht="20.25" customHeight="1" x14ac:dyDescent="0.25">
      <c r="B113" s="248" t="s">
        <v>101</v>
      </c>
      <c r="C113" s="249"/>
      <c r="D113" s="250"/>
      <c r="E113" s="250"/>
      <c r="F113" s="250"/>
      <c r="G113" s="250"/>
      <c r="H113" s="250"/>
      <c r="I113" s="251" t="s">
        <v>102</v>
      </c>
      <c r="J113" s="252"/>
      <c r="O113" s="204"/>
      <c r="R113" s="191"/>
      <c r="AL113" s="191"/>
      <c r="AM113" s="191"/>
    </row>
    <row r="114" spans="1:59" s="167" customFormat="1" ht="12" customHeight="1" x14ac:dyDescent="0.25">
      <c r="B114" s="245"/>
      <c r="C114" s="242"/>
      <c r="D114" s="243"/>
      <c r="E114" s="243"/>
      <c r="F114" s="243"/>
      <c r="G114" s="243"/>
      <c r="H114" s="243"/>
      <c r="I114" s="246"/>
      <c r="J114" s="244"/>
      <c r="O114" s="204"/>
      <c r="R114" s="191"/>
      <c r="AL114" s="191"/>
      <c r="AM114" s="191"/>
    </row>
    <row r="115" spans="1:59" s="167" customFormat="1" ht="17.25" customHeight="1" x14ac:dyDescent="0.25">
      <c r="B115" s="245"/>
      <c r="C115" s="419"/>
      <c r="D115" s="420"/>
      <c r="E115" s="420"/>
      <c r="F115" s="420"/>
      <c r="G115" s="420"/>
      <c r="H115" s="421"/>
      <c r="I115" s="420"/>
      <c r="J115" s="244"/>
      <c r="O115" s="204"/>
      <c r="R115" s="191"/>
      <c r="AL115" s="191"/>
      <c r="AM115" s="191"/>
    </row>
    <row r="116" spans="1:59" s="167" customFormat="1" ht="17.25" customHeight="1" x14ac:dyDescent="0.25">
      <c r="B116" s="245"/>
      <c r="C116" s="419"/>
      <c r="D116" s="420"/>
      <c r="E116" s="420"/>
      <c r="F116" s="420"/>
      <c r="G116" s="420"/>
      <c r="H116" s="421"/>
      <c r="I116" s="420"/>
      <c r="J116" s="244"/>
      <c r="AL116" s="191"/>
      <c r="AM116" s="191"/>
    </row>
    <row r="117" spans="1:59" s="167" customFormat="1" ht="17.25" customHeight="1" x14ac:dyDescent="0.25">
      <c r="B117" s="245"/>
      <c r="C117" s="416"/>
      <c r="D117" s="417"/>
      <c r="E117" s="417"/>
      <c r="F117" s="417"/>
      <c r="G117" s="417"/>
      <c r="H117" s="418"/>
      <c r="I117" s="417"/>
      <c r="J117" s="244"/>
      <c r="AL117" s="191"/>
      <c r="AM117" s="191"/>
    </row>
    <row r="118" spans="1:59" s="167" customFormat="1" ht="17.25" customHeight="1" x14ac:dyDescent="0.25">
      <c r="B118" s="245"/>
      <c r="C118" s="416"/>
      <c r="D118" s="417"/>
      <c r="E118" s="417"/>
      <c r="F118" s="417"/>
      <c r="G118" s="417"/>
      <c r="H118" s="418"/>
      <c r="I118" s="417"/>
      <c r="J118" s="244"/>
      <c r="AL118" s="191"/>
      <c r="AM118" s="191"/>
    </row>
    <row r="119" spans="1:59" s="167" customFormat="1" ht="17.25" customHeight="1" x14ac:dyDescent="0.25">
      <c r="B119" s="245"/>
      <c r="C119" s="416"/>
      <c r="D119" s="417"/>
      <c r="E119" s="417"/>
      <c r="F119" s="417"/>
      <c r="G119" s="417"/>
      <c r="H119" s="418"/>
      <c r="I119" s="417"/>
      <c r="J119" s="244"/>
      <c r="AL119" s="191"/>
      <c r="AM119" s="191"/>
    </row>
    <row r="120" spans="1:59" s="167" customFormat="1" ht="17.25" customHeight="1" x14ac:dyDescent="0.25">
      <c r="B120" s="247"/>
      <c r="C120" s="416"/>
      <c r="D120" s="417"/>
      <c r="E120" s="417"/>
      <c r="F120" s="417"/>
      <c r="G120" s="417"/>
      <c r="H120" s="418"/>
      <c r="I120" s="417"/>
      <c r="J120" s="244"/>
      <c r="AL120" s="191"/>
      <c r="AM120" s="191"/>
    </row>
    <row r="121" spans="1:59" s="167" customFormat="1" ht="12" customHeight="1" x14ac:dyDescent="0.25">
      <c r="B121" s="253"/>
      <c r="C121" s="260"/>
      <c r="D121" s="261"/>
      <c r="E121" s="261"/>
      <c r="F121" s="261"/>
      <c r="G121" s="261"/>
      <c r="H121" s="262"/>
      <c r="I121" s="261"/>
      <c r="J121" s="254"/>
      <c r="AL121" s="191"/>
      <c r="AM121" s="191"/>
    </row>
    <row r="122" spans="1:59" s="167" customFormat="1" ht="12" customHeight="1" x14ac:dyDescent="0.25">
      <c r="B122" s="3"/>
      <c r="C122" s="3"/>
      <c r="D122" s="3"/>
      <c r="E122" s="225"/>
      <c r="F122" s="225"/>
      <c r="G122" s="225"/>
      <c r="H122" s="225"/>
      <c r="I122" s="139"/>
      <c r="J122" s="3"/>
      <c r="AL122" s="191"/>
      <c r="AM122" s="191"/>
    </row>
    <row r="123" spans="1:59" s="167" customFormat="1" ht="7.95" customHeight="1" x14ac:dyDescent="0.25">
      <c r="B123" s="4"/>
      <c r="C123" s="5"/>
      <c r="D123" s="5"/>
      <c r="E123" s="5"/>
      <c r="F123" s="5"/>
      <c r="G123" s="5"/>
      <c r="H123" s="6"/>
      <c r="I123" s="7"/>
      <c r="J123" s="8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73"/>
      <c r="AM123" s="173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</row>
    <row r="124" spans="1:59" s="167" customFormat="1" ht="13.8" x14ac:dyDescent="0.25">
      <c r="A124" s="185"/>
      <c r="B124" s="140" t="s">
        <v>103</v>
      </c>
      <c r="C124" s="141"/>
      <c r="D124" s="141"/>
      <c r="E124" s="141"/>
      <c r="F124" s="142"/>
      <c r="G124" s="142"/>
      <c r="H124" s="142"/>
      <c r="I124" s="142"/>
      <c r="J124" s="143"/>
      <c r="K124" s="201"/>
      <c r="L124" s="201"/>
      <c r="N124" s="215"/>
      <c r="O124" s="191"/>
      <c r="P124" s="191"/>
      <c r="Q124" s="191"/>
      <c r="R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</row>
    <row r="125" spans="1:59" s="167" customFormat="1" ht="6" customHeight="1" x14ac:dyDescent="0.25">
      <c r="B125" s="18"/>
      <c r="C125" s="144"/>
      <c r="D125" s="144"/>
      <c r="E125" s="144"/>
      <c r="F125" s="144"/>
      <c r="G125" s="144"/>
      <c r="H125" s="144"/>
      <c r="I125" s="144"/>
      <c r="J125" s="19"/>
      <c r="L125" s="193"/>
      <c r="N125" s="215"/>
      <c r="O125" s="204"/>
      <c r="P125" s="191"/>
      <c r="Q125" s="191"/>
      <c r="R125" s="191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87"/>
      <c r="AM125" s="187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</row>
    <row r="126" spans="1:59" s="167" customFormat="1" ht="12.75" customHeight="1" x14ac:dyDescent="0.25">
      <c r="B126" s="18"/>
      <c r="C126" s="144" t="s">
        <v>31</v>
      </c>
      <c r="D126" s="146"/>
      <c r="E126" s="145"/>
      <c r="F126" s="145"/>
      <c r="G126" s="145"/>
      <c r="H126" s="145"/>
      <c r="I126" s="145"/>
      <c r="J126" s="19"/>
      <c r="N126" s="215"/>
      <c r="O126" s="191"/>
      <c r="P126" s="191"/>
      <c r="Q126" s="191"/>
      <c r="R126" s="191"/>
      <c r="AZ126" s="187"/>
      <c r="BA126" s="187"/>
      <c r="BB126" s="187"/>
      <c r="BC126" s="187"/>
      <c r="BD126" s="187"/>
      <c r="BE126" s="187"/>
      <c r="BF126" s="187"/>
      <c r="BG126" s="187"/>
    </row>
    <row r="127" spans="1:59" s="167" customFormat="1" ht="12.75" customHeight="1" x14ac:dyDescent="0.25">
      <c r="B127" s="18"/>
      <c r="C127" s="144" t="s">
        <v>30</v>
      </c>
      <c r="D127" s="146"/>
      <c r="E127" s="145"/>
      <c r="F127" s="145"/>
      <c r="G127" s="145"/>
      <c r="H127" s="145"/>
      <c r="I127" s="145"/>
      <c r="J127" s="19"/>
      <c r="N127" s="215"/>
      <c r="O127" s="191"/>
      <c r="P127" s="191"/>
      <c r="Q127" s="191"/>
      <c r="R127" s="191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</row>
    <row r="128" spans="1:59" s="167" customFormat="1" ht="12.75" customHeight="1" x14ac:dyDescent="0.25">
      <c r="B128" s="18"/>
      <c r="C128" s="144" t="s">
        <v>36</v>
      </c>
      <c r="D128" s="146"/>
      <c r="E128" s="145"/>
      <c r="F128" s="145"/>
      <c r="G128" s="145"/>
      <c r="H128" s="145"/>
      <c r="I128" s="145"/>
      <c r="J128" s="19"/>
      <c r="N128" s="215"/>
      <c r="O128" s="191"/>
      <c r="P128" s="191"/>
      <c r="Q128" s="191"/>
      <c r="R128" s="191"/>
    </row>
    <row r="129" spans="1:59" s="167" customFormat="1" x14ac:dyDescent="0.25">
      <c r="B129" s="18"/>
      <c r="C129" s="144" t="s">
        <v>37</v>
      </c>
      <c r="D129" s="146"/>
      <c r="E129" s="145"/>
      <c r="F129" s="145"/>
      <c r="G129" s="145"/>
      <c r="H129" s="145"/>
      <c r="I129" s="145"/>
      <c r="J129" s="19"/>
      <c r="N129" s="215"/>
      <c r="O129" s="191"/>
      <c r="P129" s="191"/>
      <c r="Q129" s="191"/>
      <c r="R129" s="191"/>
    </row>
    <row r="130" spans="1:59" s="167" customFormat="1" ht="12.75" customHeight="1" x14ac:dyDescent="0.25">
      <c r="B130" s="18"/>
      <c r="C130" s="144" t="s">
        <v>38</v>
      </c>
      <c r="D130" s="146"/>
      <c r="E130" s="145"/>
      <c r="F130" s="145"/>
      <c r="G130" s="145"/>
      <c r="H130" s="145"/>
      <c r="I130" s="145"/>
      <c r="J130" s="19"/>
      <c r="N130" s="215"/>
      <c r="O130" s="191"/>
      <c r="P130" s="191"/>
      <c r="Q130" s="191"/>
      <c r="R130" s="191"/>
      <c r="AZ130" s="187"/>
      <c r="BA130" s="187"/>
      <c r="BB130" s="187"/>
      <c r="BC130" s="187"/>
      <c r="BD130" s="187"/>
      <c r="BE130" s="187"/>
      <c r="BF130" s="187"/>
      <c r="BG130" s="187"/>
    </row>
    <row r="131" spans="1:59" s="167" customFormat="1" ht="7.95" customHeight="1" x14ac:dyDescent="0.25">
      <c r="B131" s="18"/>
      <c r="C131" s="145"/>
      <c r="D131" s="145"/>
      <c r="E131" s="145"/>
      <c r="F131" s="145"/>
      <c r="G131" s="145"/>
      <c r="H131" s="145"/>
      <c r="I131" s="145"/>
      <c r="J131" s="19"/>
      <c r="N131" s="215"/>
      <c r="O131" s="191"/>
      <c r="P131" s="191"/>
      <c r="Q131" s="191"/>
      <c r="R131" s="191"/>
    </row>
    <row r="132" spans="1:59" s="167" customFormat="1" ht="57.75" customHeight="1" x14ac:dyDescent="0.25">
      <c r="B132" s="117"/>
      <c r="C132" s="382"/>
      <c r="D132" s="383"/>
      <c r="E132" s="383"/>
      <c r="F132" s="383"/>
      <c r="G132" s="383"/>
      <c r="H132" s="383"/>
      <c r="I132" s="384"/>
      <c r="J132" s="67"/>
      <c r="K132" s="193"/>
      <c r="L132" s="193"/>
      <c r="M132" s="193"/>
      <c r="N132" s="215"/>
      <c r="O132" s="191"/>
      <c r="P132" s="191"/>
      <c r="Q132" s="191"/>
      <c r="R132" s="191"/>
    </row>
    <row r="133" spans="1:59" s="167" customFormat="1" ht="27" customHeight="1" x14ac:dyDescent="0.25">
      <c r="B133" s="292"/>
      <c r="C133" s="406" t="s">
        <v>125</v>
      </c>
      <c r="D133" s="407"/>
      <c r="E133" s="407"/>
      <c r="F133" s="407"/>
      <c r="G133" s="407"/>
      <c r="H133" s="407"/>
      <c r="I133" s="407"/>
      <c r="J133" s="291"/>
      <c r="K133" s="193"/>
      <c r="L133" s="193"/>
      <c r="M133" s="193"/>
      <c r="N133" s="215"/>
      <c r="O133" s="191"/>
      <c r="P133" s="191"/>
      <c r="Q133" s="191"/>
      <c r="R133" s="191"/>
    </row>
    <row r="134" spans="1:59" s="167" customFormat="1" ht="7.95" customHeight="1" x14ac:dyDescent="0.25">
      <c r="B134" s="18"/>
      <c r="C134" s="152"/>
      <c r="D134" s="153"/>
      <c r="E134" s="153"/>
      <c r="F134" s="153"/>
      <c r="G134" s="153"/>
      <c r="H134" s="153"/>
      <c r="I134" s="154"/>
      <c r="J134" s="19"/>
      <c r="N134" s="215"/>
      <c r="O134" s="191"/>
      <c r="P134" s="191"/>
      <c r="Q134" s="191"/>
      <c r="R134" s="191"/>
    </row>
    <row r="135" spans="1:59" s="167" customFormat="1" x14ac:dyDescent="0.25">
      <c r="B135" s="18"/>
      <c r="C135" s="440"/>
      <c r="D135" s="441"/>
      <c r="E135" s="441"/>
      <c r="F135" s="443"/>
      <c r="G135" s="404"/>
      <c r="H135" s="404"/>
      <c r="I135" s="405"/>
      <c r="J135" s="19"/>
      <c r="N135" s="215"/>
      <c r="O135" s="191"/>
      <c r="P135" s="191"/>
      <c r="Q135" s="191"/>
      <c r="R135" s="191"/>
    </row>
    <row r="136" spans="1:59" s="167" customFormat="1" x14ac:dyDescent="0.25">
      <c r="B136" s="18"/>
      <c r="C136" s="442"/>
      <c r="D136" s="441"/>
      <c r="E136" s="441"/>
      <c r="F136" s="404"/>
      <c r="G136" s="404"/>
      <c r="H136" s="404"/>
      <c r="I136" s="405"/>
      <c r="J136" s="19"/>
      <c r="N136" s="215"/>
      <c r="O136" s="191"/>
      <c r="P136" s="191"/>
      <c r="Q136" s="191"/>
      <c r="R136" s="191"/>
    </row>
    <row r="137" spans="1:59" s="167" customFormat="1" ht="6.75" customHeight="1" x14ac:dyDescent="0.25">
      <c r="B137" s="18"/>
      <c r="C137" s="442"/>
      <c r="D137" s="441"/>
      <c r="E137" s="441"/>
      <c r="F137" s="404"/>
      <c r="G137" s="404"/>
      <c r="H137" s="404"/>
      <c r="I137" s="405"/>
      <c r="J137" s="19"/>
      <c r="N137" s="215"/>
      <c r="O137" s="191"/>
      <c r="P137" s="191"/>
      <c r="Q137" s="191"/>
      <c r="R137" s="191"/>
    </row>
    <row r="138" spans="1:59" s="167" customFormat="1" x14ac:dyDescent="0.25">
      <c r="B138" s="18"/>
      <c r="C138" s="149" t="s">
        <v>4</v>
      </c>
      <c r="D138" s="150"/>
      <c r="E138" s="150"/>
      <c r="F138" s="149"/>
      <c r="G138" s="150" t="s">
        <v>100</v>
      </c>
      <c r="H138" s="150"/>
      <c r="I138" s="151"/>
      <c r="J138" s="19"/>
      <c r="N138" s="215"/>
      <c r="O138" s="191"/>
      <c r="P138" s="191"/>
      <c r="Q138" s="191"/>
      <c r="R138" s="215"/>
    </row>
    <row r="139" spans="1:59" s="167" customFormat="1" ht="9" customHeight="1" x14ac:dyDescent="0.25">
      <c r="B139" s="13"/>
      <c r="C139" s="147"/>
      <c r="D139" s="147"/>
      <c r="E139" s="147"/>
      <c r="F139" s="147"/>
      <c r="G139" s="387"/>
      <c r="H139" s="387"/>
      <c r="I139" s="387"/>
      <c r="J139" s="17"/>
      <c r="N139" s="215"/>
      <c r="O139" s="191"/>
      <c r="P139" s="191"/>
      <c r="Q139" s="191"/>
      <c r="R139" s="190"/>
      <c r="S139" s="191"/>
    </row>
    <row r="140" spans="1:59" s="167" customFormat="1" ht="7.5" customHeight="1" x14ac:dyDescent="0.25">
      <c r="B140" s="4"/>
      <c r="C140" s="5"/>
      <c r="D140" s="5"/>
      <c r="E140" s="5"/>
      <c r="F140" s="5"/>
      <c r="G140" s="5"/>
      <c r="H140" s="6"/>
      <c r="I140" s="7"/>
      <c r="J140" s="8"/>
      <c r="N140" s="215"/>
      <c r="O140" s="191"/>
      <c r="P140" s="191"/>
      <c r="Q140" s="191"/>
    </row>
    <row r="141" spans="1:59" s="167" customFormat="1" ht="6.75" customHeight="1" x14ac:dyDescent="0.25">
      <c r="B141" s="18"/>
      <c r="C141" s="3"/>
      <c r="D141" s="3"/>
      <c r="E141" s="148"/>
      <c r="F141" s="148"/>
      <c r="G141" s="148"/>
      <c r="H141" s="148"/>
      <c r="I141" s="139"/>
      <c r="J141" s="19"/>
      <c r="N141" s="215"/>
      <c r="O141" s="191"/>
      <c r="P141" s="191"/>
      <c r="Q141" s="191"/>
      <c r="S141" s="191"/>
    </row>
    <row r="142" spans="1:59" s="167" customFormat="1" ht="13.5" customHeight="1" x14ac:dyDescent="0.25">
      <c r="B142" s="18"/>
      <c r="C142" s="76"/>
      <c r="D142" s="76"/>
      <c r="E142" s="76"/>
      <c r="F142" s="76"/>
      <c r="G142" s="76"/>
      <c r="H142" s="76"/>
      <c r="I142" s="76"/>
      <c r="J142" s="19"/>
    </row>
    <row r="143" spans="1:59" s="167" customFormat="1" x14ac:dyDescent="0.25">
      <c r="A143" s="187"/>
      <c r="B143" s="33" t="s">
        <v>5</v>
      </c>
      <c r="C143" s="123"/>
      <c r="D143" s="123"/>
      <c r="E143" s="123"/>
      <c r="F143" s="123"/>
      <c r="G143" s="123"/>
      <c r="H143" s="123"/>
      <c r="I143" s="123"/>
      <c r="J143" s="30"/>
      <c r="K143" s="187"/>
      <c r="L143" s="187"/>
    </row>
    <row r="144" spans="1:59" s="167" customFormat="1" x14ac:dyDescent="0.25">
      <c r="A144" s="187"/>
      <c r="B144" s="33"/>
      <c r="C144" s="123"/>
      <c r="D144" s="123"/>
      <c r="E144" s="123"/>
      <c r="F144" s="123"/>
      <c r="G144" s="123"/>
      <c r="H144" s="123"/>
      <c r="I144" s="123"/>
      <c r="J144" s="30"/>
      <c r="K144" s="187"/>
      <c r="L144" s="187"/>
    </row>
    <row r="145" spans="1:19" s="167" customFormat="1" x14ac:dyDescent="0.25">
      <c r="A145" s="187"/>
      <c r="B145" s="33"/>
      <c r="C145" s="155" t="s">
        <v>21</v>
      </c>
      <c r="D145" s="156"/>
      <c r="E145" s="157"/>
      <c r="F145" s="123"/>
      <c r="G145" s="80"/>
      <c r="H145" s="80"/>
      <c r="I145" s="80"/>
      <c r="J145" s="30"/>
      <c r="K145" s="187"/>
      <c r="L145" s="187"/>
    </row>
    <row r="146" spans="1:19" s="167" customFormat="1" ht="11.25" customHeight="1" x14ac:dyDescent="0.25">
      <c r="B146" s="13"/>
      <c r="C146" s="147"/>
      <c r="D146" s="147"/>
      <c r="E146" s="147"/>
      <c r="F146" s="147"/>
      <c r="G146" s="387"/>
      <c r="H146" s="387"/>
      <c r="I146" s="387"/>
      <c r="J146" s="17"/>
    </row>
    <row r="147" spans="1:19" x14ac:dyDescent="0.25">
      <c r="H147" s="177"/>
      <c r="I147" s="180"/>
      <c r="L147" s="167"/>
      <c r="M147" s="167"/>
      <c r="N147" s="167"/>
    </row>
    <row r="148" spans="1:19" hidden="1" x14ac:dyDescent="0.25"/>
    <row r="149" spans="1:19" s="167" customFormat="1" hidden="1" x14ac:dyDescent="0.25">
      <c r="C149" s="168" t="s">
        <v>49</v>
      </c>
      <c r="D149" s="168"/>
      <c r="E149" s="168"/>
      <c r="F149" s="168"/>
      <c r="G149" s="169"/>
      <c r="H149" s="169"/>
      <c r="I149" s="169"/>
      <c r="M149" s="169"/>
      <c r="N149" s="169"/>
    </row>
    <row r="150" spans="1:19" s="167" customFormat="1" hidden="1" x14ac:dyDescent="0.25">
      <c r="C150" s="168"/>
      <c r="D150" s="168"/>
      <c r="E150" s="168"/>
      <c r="F150" s="168"/>
      <c r="G150" s="169"/>
      <c r="H150" s="169"/>
      <c r="I150" s="169"/>
      <c r="M150" s="169"/>
      <c r="N150" s="169"/>
    </row>
    <row r="151" spans="1:19" s="167" customFormat="1" hidden="1" x14ac:dyDescent="0.25">
      <c r="C151" s="168" t="s">
        <v>50</v>
      </c>
      <c r="D151" s="168"/>
      <c r="E151" s="168"/>
      <c r="F151" s="168"/>
      <c r="G151" s="169"/>
      <c r="H151" s="169"/>
      <c r="I151" s="169"/>
      <c r="J151" s="169"/>
      <c r="K151" s="169"/>
      <c r="L151" s="169"/>
      <c r="M151" s="170" t="s">
        <v>19</v>
      </c>
      <c r="N151" s="170" t="s">
        <v>19</v>
      </c>
      <c r="O151" s="170" t="s">
        <v>19</v>
      </c>
      <c r="R151" s="169"/>
      <c r="S151" s="169"/>
    </row>
    <row r="152" spans="1:19" s="167" customFormat="1" hidden="1" x14ac:dyDescent="0.25">
      <c r="B152" s="171">
        <v>10</v>
      </c>
      <c r="C152" s="168" t="s">
        <v>71</v>
      </c>
      <c r="D152" s="168"/>
      <c r="E152" s="168"/>
      <c r="F152" s="168"/>
      <c r="G152" s="171">
        <v>10</v>
      </c>
      <c r="H152" s="169"/>
      <c r="I152" s="169"/>
      <c r="J152" s="169"/>
      <c r="K152" s="169"/>
      <c r="L152" s="169"/>
      <c r="M152" s="172">
        <f>'Anlage zum Antrag'!M151</f>
        <v>940</v>
      </c>
      <c r="N152" s="172"/>
      <c r="O152" s="172">
        <f>'Anlage zum Antrag'!O151</f>
        <v>470</v>
      </c>
      <c r="P152" s="173" t="s">
        <v>117</v>
      </c>
      <c r="R152" s="169"/>
      <c r="S152" s="169"/>
    </row>
    <row r="153" spans="1:19" s="167" customFormat="1" hidden="1" x14ac:dyDescent="0.25">
      <c r="B153" s="171"/>
      <c r="C153" s="168" t="s">
        <v>50</v>
      </c>
      <c r="D153" s="168"/>
      <c r="E153" s="168"/>
      <c r="F153" s="168"/>
      <c r="G153" s="171"/>
      <c r="H153" s="169"/>
      <c r="I153" s="169"/>
      <c r="J153" s="169"/>
      <c r="K153" s="169"/>
      <c r="L153" s="169"/>
      <c r="M153" s="170" t="s">
        <v>19</v>
      </c>
      <c r="N153" s="170" t="s">
        <v>19</v>
      </c>
      <c r="O153" s="170" t="s">
        <v>19</v>
      </c>
      <c r="P153" s="173"/>
      <c r="R153" s="169"/>
      <c r="S153" s="169"/>
    </row>
    <row r="154" spans="1:19" s="167" customFormat="1" hidden="1" x14ac:dyDescent="0.25">
      <c r="B154" s="171">
        <v>11</v>
      </c>
      <c r="C154" s="168" t="s">
        <v>72</v>
      </c>
      <c r="D154" s="168"/>
      <c r="E154" s="168"/>
      <c r="F154" s="168"/>
      <c r="G154" s="171">
        <v>11</v>
      </c>
      <c r="H154" s="169"/>
      <c r="I154" s="169"/>
      <c r="J154" s="169"/>
      <c r="K154" s="169"/>
      <c r="L154" s="169"/>
      <c r="M154" s="172">
        <f>'Anlage zum Antrag'!M153</f>
        <v>2100</v>
      </c>
      <c r="N154" s="172"/>
      <c r="O154" s="172">
        <f>'Anlage zum Antrag'!O153</f>
        <v>1630</v>
      </c>
      <c r="P154" s="173" t="s">
        <v>117</v>
      </c>
      <c r="R154" s="169"/>
      <c r="S154" s="169"/>
    </row>
    <row r="155" spans="1:19" s="167" customFormat="1" hidden="1" x14ac:dyDescent="0.25">
      <c r="B155" s="171"/>
      <c r="C155" s="168"/>
      <c r="D155" s="168"/>
      <c r="E155" s="168"/>
      <c r="F155" s="168"/>
      <c r="G155" s="171"/>
      <c r="H155" s="169"/>
      <c r="I155" s="169"/>
      <c r="J155" s="169"/>
      <c r="K155" s="169"/>
      <c r="L155" s="169"/>
      <c r="M155" s="172"/>
      <c r="N155" s="172"/>
      <c r="O155" s="172"/>
      <c r="P155" s="173"/>
      <c r="R155" s="169"/>
      <c r="S155" s="169"/>
    </row>
    <row r="156" spans="1:19" s="167" customFormat="1" hidden="1" x14ac:dyDescent="0.25">
      <c r="B156" s="174"/>
      <c r="C156" s="168" t="s">
        <v>51</v>
      </c>
      <c r="D156" s="168"/>
      <c r="E156" s="168"/>
      <c r="F156" s="168"/>
      <c r="G156" s="169"/>
      <c r="H156" s="169"/>
      <c r="I156" s="169"/>
      <c r="J156" s="169"/>
      <c r="K156" s="169"/>
      <c r="L156" s="169"/>
      <c r="M156" s="170" t="s">
        <v>19</v>
      </c>
      <c r="N156" s="170" t="s">
        <v>19</v>
      </c>
      <c r="O156" s="170" t="s">
        <v>19</v>
      </c>
      <c r="P156" s="173"/>
      <c r="R156" s="169"/>
      <c r="S156" s="169"/>
    </row>
    <row r="157" spans="1:19" s="167" customFormat="1" hidden="1" x14ac:dyDescent="0.25">
      <c r="B157" s="169" t="s">
        <v>52</v>
      </c>
      <c r="C157" s="168" t="s">
        <v>56</v>
      </c>
      <c r="D157" s="168"/>
      <c r="E157" s="168"/>
      <c r="F157" s="168"/>
      <c r="G157" s="169" t="s">
        <v>52</v>
      </c>
      <c r="H157" s="169" t="s">
        <v>55</v>
      </c>
      <c r="I157" s="169"/>
      <c r="J157" s="169"/>
      <c r="K157" s="169"/>
      <c r="L157" s="169"/>
      <c r="M157" s="175" t="s">
        <v>73</v>
      </c>
      <c r="N157" s="175"/>
      <c r="O157" s="175">
        <v>940</v>
      </c>
      <c r="P157" s="284" t="s">
        <v>128</v>
      </c>
      <c r="R157" s="169"/>
      <c r="S157" s="169"/>
    </row>
    <row r="158" spans="1:19" s="167" customFormat="1" hidden="1" x14ac:dyDescent="0.25">
      <c r="B158" s="169">
        <v>12</v>
      </c>
      <c r="C158" s="168" t="s">
        <v>74</v>
      </c>
      <c r="D158" s="168"/>
      <c r="E158" s="168"/>
      <c r="F158" s="168"/>
      <c r="G158" s="169">
        <v>12</v>
      </c>
      <c r="H158" s="169" t="s">
        <v>54</v>
      </c>
      <c r="I158" s="169"/>
      <c r="J158" s="169"/>
      <c r="K158" s="169"/>
      <c r="L158" s="169"/>
      <c r="M158" s="172">
        <f>'Anlage zum Antrag'!M157</f>
        <v>12700</v>
      </c>
      <c r="N158" s="172"/>
      <c r="O158" s="172">
        <f>'Anlage zum Antrag'!O157</f>
        <v>11760</v>
      </c>
      <c r="P158" s="176" t="s">
        <v>116</v>
      </c>
      <c r="R158" s="169"/>
      <c r="S158" s="169"/>
    </row>
    <row r="159" spans="1:19" s="167" customFormat="1" hidden="1" x14ac:dyDescent="0.25">
      <c r="B159" s="169">
        <v>13</v>
      </c>
      <c r="C159" s="168" t="s">
        <v>75</v>
      </c>
      <c r="D159" s="168"/>
      <c r="E159" s="168"/>
      <c r="F159" s="168"/>
      <c r="G159" s="169">
        <v>13</v>
      </c>
      <c r="H159" s="169" t="s">
        <v>54</v>
      </c>
      <c r="I159" s="169"/>
      <c r="J159" s="169"/>
      <c r="K159" s="169"/>
      <c r="L159" s="169"/>
      <c r="M159" s="172">
        <f>'Anlage zum Antrag'!M158</f>
        <v>12600</v>
      </c>
      <c r="N159" s="172"/>
      <c r="O159" s="172">
        <f>'Anlage zum Antrag'!O158</f>
        <v>11660</v>
      </c>
      <c r="P159" s="176" t="s">
        <v>116</v>
      </c>
      <c r="R159" s="169"/>
      <c r="S159" s="169"/>
    </row>
    <row r="160" spans="1:19" s="167" customFormat="1" hidden="1" x14ac:dyDescent="0.25">
      <c r="B160" s="169">
        <v>14</v>
      </c>
      <c r="C160" s="168" t="s">
        <v>96</v>
      </c>
      <c r="D160" s="168"/>
      <c r="E160" s="168"/>
      <c r="F160" s="168"/>
      <c r="G160" s="169">
        <v>14</v>
      </c>
      <c r="H160" s="169" t="s">
        <v>53</v>
      </c>
      <c r="I160" s="169"/>
      <c r="J160" s="169"/>
      <c r="K160" s="169"/>
      <c r="L160" s="169"/>
      <c r="M160" s="172">
        <f>'Anlage zum Antrag'!M159</f>
        <v>11000</v>
      </c>
      <c r="N160" s="172"/>
      <c r="O160" s="172">
        <f>'Anlage zum Antrag'!O159</f>
        <v>10060</v>
      </c>
      <c r="P160" s="176" t="s">
        <v>116</v>
      </c>
      <c r="R160" s="169"/>
      <c r="S160" s="169"/>
    </row>
    <row r="161" spans="2:19" s="167" customFormat="1" hidden="1" x14ac:dyDescent="0.25">
      <c r="B161" s="169">
        <v>20</v>
      </c>
      <c r="C161" s="168" t="s">
        <v>76</v>
      </c>
      <c r="D161" s="168"/>
      <c r="E161" s="168"/>
      <c r="F161" s="168"/>
      <c r="G161" s="169">
        <v>20</v>
      </c>
      <c r="H161" s="169" t="s">
        <v>54</v>
      </c>
      <c r="I161" s="169"/>
      <c r="J161" s="169"/>
      <c r="K161" s="169"/>
      <c r="L161" s="169"/>
      <c r="M161" s="172">
        <f>'Anlage zum Antrag'!M160</f>
        <v>11700</v>
      </c>
      <c r="N161" s="172"/>
      <c r="O161" s="172">
        <f>'Anlage zum Antrag'!O160</f>
        <v>10760</v>
      </c>
      <c r="P161" s="176" t="s">
        <v>116</v>
      </c>
      <c r="R161" s="169"/>
      <c r="S161" s="169"/>
    </row>
    <row r="162" spans="2:19" s="167" customFormat="1" hidden="1" x14ac:dyDescent="0.25">
      <c r="B162" s="169">
        <v>21</v>
      </c>
      <c r="C162" s="168" t="s">
        <v>77</v>
      </c>
      <c r="D162" s="168"/>
      <c r="E162" s="168"/>
      <c r="F162" s="168"/>
      <c r="G162" s="169">
        <v>21</v>
      </c>
      <c r="H162" s="169" t="s">
        <v>53</v>
      </c>
      <c r="I162" s="169"/>
      <c r="J162" s="169"/>
      <c r="K162" s="169"/>
      <c r="L162" s="169"/>
      <c r="M162" s="172">
        <f>'Anlage zum Antrag'!M161</f>
        <v>12600</v>
      </c>
      <c r="N162" s="172"/>
      <c r="O162" s="172">
        <f>'Anlage zum Antrag'!O161</f>
        <v>11660</v>
      </c>
      <c r="P162" s="176" t="s">
        <v>116</v>
      </c>
      <c r="R162" s="169"/>
      <c r="S162" s="169"/>
    </row>
    <row r="163" spans="2:19" s="167" customFormat="1" hidden="1" x14ac:dyDescent="0.25">
      <c r="B163" s="169">
        <v>23</v>
      </c>
      <c r="C163" s="168" t="s">
        <v>78</v>
      </c>
      <c r="D163" s="168"/>
      <c r="E163" s="168"/>
      <c r="F163" s="168"/>
      <c r="G163" s="169">
        <v>23</v>
      </c>
      <c r="H163" s="169" t="s">
        <v>54</v>
      </c>
      <c r="I163" s="169"/>
      <c r="J163" s="169"/>
      <c r="K163" s="169"/>
      <c r="L163" s="169"/>
      <c r="M163" s="172">
        <f>'Anlage zum Antrag'!M162</f>
        <v>12300</v>
      </c>
      <c r="N163" s="172"/>
      <c r="O163" s="172">
        <f>'Anlage zum Antrag'!O162</f>
        <v>11360</v>
      </c>
      <c r="P163" s="176" t="s">
        <v>116</v>
      </c>
      <c r="R163" s="169"/>
      <c r="S163" s="169"/>
    </row>
    <row r="164" spans="2:19" s="167" customFormat="1" hidden="1" x14ac:dyDescent="0.25">
      <c r="B164" s="169">
        <v>27</v>
      </c>
      <c r="C164" s="168" t="s">
        <v>79</v>
      </c>
      <c r="D164" s="168"/>
      <c r="E164" s="168"/>
      <c r="F164" s="168"/>
      <c r="G164" s="169">
        <v>27</v>
      </c>
      <c r="H164" s="169" t="s">
        <v>53</v>
      </c>
      <c r="I164" s="169"/>
      <c r="J164" s="169"/>
      <c r="K164" s="169"/>
      <c r="L164" s="169"/>
      <c r="M164" s="172">
        <f>'Anlage zum Antrag'!M163</f>
        <v>10700</v>
      </c>
      <c r="N164" s="172"/>
      <c r="O164" s="172">
        <f>'Anlage zum Antrag'!O163</f>
        <v>9760</v>
      </c>
      <c r="P164" s="176" t="s">
        <v>116</v>
      </c>
      <c r="R164" s="169"/>
      <c r="S164" s="169"/>
    </row>
    <row r="165" spans="2:19" s="167" customFormat="1" hidden="1" x14ac:dyDescent="0.25">
      <c r="B165" s="169">
        <v>28</v>
      </c>
      <c r="C165" s="168" t="s">
        <v>80</v>
      </c>
      <c r="D165" s="168"/>
      <c r="E165" s="168"/>
      <c r="F165" s="168"/>
      <c r="G165" s="169">
        <v>28</v>
      </c>
      <c r="H165" s="169" t="s">
        <v>53</v>
      </c>
      <c r="I165" s="169"/>
      <c r="J165" s="169"/>
      <c r="K165" s="169"/>
      <c r="L165" s="169"/>
      <c r="M165" s="172">
        <f>'Anlage zum Antrag'!M164</f>
        <v>11000</v>
      </c>
      <c r="N165" s="172"/>
      <c r="O165" s="172">
        <f>'Anlage zum Antrag'!O164</f>
        <v>10060</v>
      </c>
      <c r="P165" s="176" t="s">
        <v>116</v>
      </c>
      <c r="R165" s="169"/>
      <c r="S165" s="169"/>
    </row>
    <row r="166" spans="2:19" s="167" customFormat="1" hidden="1" x14ac:dyDescent="0.25">
      <c r="B166" s="169">
        <v>29</v>
      </c>
      <c r="C166" s="168" t="s">
        <v>81</v>
      </c>
      <c r="D166" s="168"/>
      <c r="E166" s="168"/>
      <c r="F166" s="168"/>
      <c r="G166" s="169">
        <v>29</v>
      </c>
      <c r="H166" s="169" t="s">
        <v>53</v>
      </c>
      <c r="I166" s="169"/>
      <c r="J166" s="169"/>
      <c r="K166" s="169"/>
      <c r="L166" s="169"/>
      <c r="M166" s="172">
        <f>'Anlage zum Antrag'!M165</f>
        <v>10600</v>
      </c>
      <c r="N166" s="172"/>
      <c r="O166" s="172">
        <f>'Anlage zum Antrag'!O165</f>
        <v>9660</v>
      </c>
      <c r="P166" s="176" t="s">
        <v>116</v>
      </c>
      <c r="R166" s="169"/>
      <c r="S166" s="169"/>
    </row>
    <row r="167" spans="2:19" s="167" customFormat="1" hidden="1" x14ac:dyDescent="0.25">
      <c r="B167" s="169">
        <v>31</v>
      </c>
      <c r="C167" s="168" t="s">
        <v>82</v>
      </c>
      <c r="D167" s="168"/>
      <c r="E167" s="168"/>
      <c r="F167" s="168"/>
      <c r="G167" s="169">
        <v>31</v>
      </c>
      <c r="H167" s="169" t="s">
        <v>53</v>
      </c>
      <c r="I167" s="169"/>
      <c r="J167" s="169"/>
      <c r="K167" s="169"/>
      <c r="L167" s="169"/>
      <c r="M167" s="172">
        <f>'Anlage zum Antrag'!M166</f>
        <v>10400</v>
      </c>
      <c r="N167" s="172"/>
      <c r="O167" s="172">
        <f>'Anlage zum Antrag'!O166</f>
        <v>9460</v>
      </c>
      <c r="P167" s="176" t="s">
        <v>116</v>
      </c>
      <c r="R167" s="169"/>
      <c r="S167" s="169"/>
    </row>
    <row r="168" spans="2:19" s="167" customFormat="1" hidden="1" x14ac:dyDescent="0.25">
      <c r="B168" s="169">
        <v>32</v>
      </c>
      <c r="C168" s="168" t="s">
        <v>83</v>
      </c>
      <c r="D168" s="168"/>
      <c r="E168" s="168"/>
      <c r="F168" s="168"/>
      <c r="G168" s="169">
        <v>32</v>
      </c>
      <c r="H168" s="169" t="s">
        <v>53</v>
      </c>
      <c r="I168" s="169"/>
      <c r="J168" s="169"/>
      <c r="K168" s="169"/>
      <c r="L168" s="169"/>
      <c r="M168" s="172">
        <f>'Anlage zum Antrag'!M167</f>
        <v>10700</v>
      </c>
      <c r="N168" s="172"/>
      <c r="O168" s="172">
        <f>'Anlage zum Antrag'!O167</f>
        <v>9760</v>
      </c>
      <c r="P168" s="176" t="s">
        <v>116</v>
      </c>
      <c r="R168" s="169"/>
      <c r="S168" s="169"/>
    </row>
    <row r="169" spans="2:19" s="167" customFormat="1" hidden="1" x14ac:dyDescent="0.25">
      <c r="B169" s="169">
        <v>40</v>
      </c>
      <c r="C169" s="168" t="s">
        <v>84</v>
      </c>
      <c r="D169" s="168"/>
      <c r="E169" s="168"/>
      <c r="F169" s="168"/>
      <c r="G169" s="169">
        <v>40</v>
      </c>
      <c r="H169" s="169" t="s">
        <v>54</v>
      </c>
      <c r="I169" s="169"/>
      <c r="J169" s="169"/>
      <c r="K169" s="169"/>
      <c r="L169" s="169"/>
      <c r="M169" s="172">
        <f>'Anlage zum Antrag'!M168</f>
        <v>6400</v>
      </c>
      <c r="N169" s="172"/>
      <c r="O169" s="172">
        <f>'Anlage zum Antrag'!O168</f>
        <v>5460</v>
      </c>
      <c r="P169" s="176" t="s">
        <v>116</v>
      </c>
      <c r="R169" s="169"/>
      <c r="S169" s="169"/>
    </row>
    <row r="170" spans="2:19" s="167" customFormat="1" hidden="1" x14ac:dyDescent="0.25">
      <c r="B170" s="169">
        <v>44</v>
      </c>
      <c r="C170" s="168" t="s">
        <v>85</v>
      </c>
      <c r="D170" s="168"/>
      <c r="E170" s="168"/>
      <c r="F170" s="168"/>
      <c r="G170" s="169">
        <v>44</v>
      </c>
      <c r="H170" s="169" t="s">
        <v>53</v>
      </c>
      <c r="I170" s="169"/>
      <c r="J170" s="169"/>
      <c r="K170" s="169"/>
      <c r="L170" s="169"/>
      <c r="M170" s="172">
        <f>'Anlage zum Antrag'!M169</f>
        <v>2900</v>
      </c>
      <c r="N170" s="172"/>
      <c r="O170" s="172">
        <f>'Anlage zum Antrag'!O169</f>
        <v>1960</v>
      </c>
      <c r="P170" s="176" t="s">
        <v>116</v>
      </c>
      <c r="R170" s="169"/>
      <c r="S170" s="169"/>
    </row>
    <row r="171" spans="2:19" hidden="1" x14ac:dyDescent="0.25"/>
  </sheetData>
  <sheetProtection algorithmName="SHA-512" hashValue="IZQicb3qzRJfCu+Pr993RFMTH0QCsuW7f56RcLNfAuIRjF0y/4MdL9xVsZpQEIf4Kfo0zPLOPtJmAMAZ54qZuw==" saltValue="JOTgrgNNJnEq+asM/JZ1og==" spinCount="100000" sheet="1" objects="1" scenarios="1"/>
  <mergeCells count="62">
    <mergeCell ref="G146:I146"/>
    <mergeCell ref="H67:I67"/>
    <mergeCell ref="B67:F67"/>
    <mergeCell ref="B71:C71"/>
    <mergeCell ref="C135:E137"/>
    <mergeCell ref="F135:I137"/>
    <mergeCell ref="C117:G117"/>
    <mergeCell ref="H117:I117"/>
    <mergeCell ref="C118:G118"/>
    <mergeCell ref="H118:I118"/>
    <mergeCell ref="C119:G119"/>
    <mergeCell ref="H119:I119"/>
    <mergeCell ref="C132:I132"/>
    <mergeCell ref="H93:I93"/>
    <mergeCell ref="B109:H110"/>
    <mergeCell ref="E93:F93"/>
    <mergeCell ref="E95:F95"/>
    <mergeCell ref="E97:F97"/>
    <mergeCell ref="G139:I139"/>
    <mergeCell ref="F34:I34"/>
    <mergeCell ref="G81:H81"/>
    <mergeCell ref="C85:I85"/>
    <mergeCell ref="B78:I78"/>
    <mergeCell ref="E112:H112"/>
    <mergeCell ref="B46:E46"/>
    <mergeCell ref="B48:E49"/>
    <mergeCell ref="B50:E51"/>
    <mergeCell ref="F51:G51"/>
    <mergeCell ref="B55:I55"/>
    <mergeCell ref="G57:H57"/>
    <mergeCell ref="E71:F71"/>
    <mergeCell ref="G71:H71"/>
    <mergeCell ref="G60:H60"/>
    <mergeCell ref="B63:J63"/>
    <mergeCell ref="F36:I36"/>
    <mergeCell ref="G6:I6"/>
    <mergeCell ref="E26:F26"/>
    <mergeCell ref="H26:I26"/>
    <mergeCell ref="F30:I30"/>
    <mergeCell ref="F32:I32"/>
    <mergeCell ref="D8:I8"/>
    <mergeCell ref="B28:E28"/>
    <mergeCell ref="B13:D13"/>
    <mergeCell ref="B15:E15"/>
    <mergeCell ref="B17:F17"/>
    <mergeCell ref="B19:F19"/>
    <mergeCell ref="C133:I133"/>
    <mergeCell ref="H39:I39"/>
    <mergeCell ref="B43:I43"/>
    <mergeCell ref="B45:E45"/>
    <mergeCell ref="F45:G45"/>
    <mergeCell ref="F76:I76"/>
    <mergeCell ref="B65:I65"/>
    <mergeCell ref="E72:F72"/>
    <mergeCell ref="G72:H72"/>
    <mergeCell ref="C120:G120"/>
    <mergeCell ref="H120:I120"/>
    <mergeCell ref="C115:G115"/>
    <mergeCell ref="H115:I115"/>
    <mergeCell ref="C116:G116"/>
    <mergeCell ref="H116:I116"/>
    <mergeCell ref="H108:I108"/>
  </mergeCells>
  <pageMargins left="0.7" right="0.7" top="0.78740157499999996" bottom="0.78740157499999996" header="0.3" footer="0.3"/>
  <pageSetup paperSize="9" scale="92" orientation="portrait" r:id="rId1"/>
  <rowBreaks count="1" manualBreakCount="1">
    <brk id="76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46D0A105DD440BF8C490A5BFA6D2C" ma:contentTypeVersion="19" ma:contentTypeDescription="Ein neues Dokument erstellen." ma:contentTypeScope="" ma:versionID="543890b2fedc1c3f222adbb8e3c80ae7">
  <xsd:schema xmlns:xsd="http://www.w3.org/2001/XMLSchema" xmlns:xs="http://www.w3.org/2001/XMLSchema" xmlns:p="http://schemas.microsoft.com/office/2006/metadata/properties" xmlns:ns1="http://schemas.microsoft.com/sharepoint/v3" xmlns:ns2="271ca5f0-84cb-4b6e-9b4f-90b946af5809" xmlns:ns3="399b44f0-3234-46c9-af8e-78c8439c83e3" targetNamespace="http://schemas.microsoft.com/office/2006/metadata/properties" ma:root="true" ma:fieldsID="964a642eedfb6596183f0388b5d411ad" ns1:_="" ns2:_="" ns3:_="">
    <xsd:import namespace="http://schemas.microsoft.com/sharepoint/v3"/>
    <xsd:import namespace="271ca5f0-84cb-4b6e-9b4f-90b946af5809"/>
    <xsd:import namespace="399b44f0-3234-46c9-af8e-78c8439c8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ca5f0-84cb-4b6e-9b4f-90b946af58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ierungen" ma:readOnly="false" ma:fieldId="{5cf76f15-5ced-4ddc-b409-7134ff3c332f}" ma:taxonomyMulti="true" ma:sspId="32c89f05-3caf-4e22-94d4-d41a0b49f4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44f0-3234-46c9-af8e-78c8439c8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3480210-b3fd-4740-889a-62b254316faf}" ma:internalName="TaxCatchAll" ma:showField="CatchAllData" ma:web="399b44f0-3234-46c9-af8e-78c8439c8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80F808-9BF9-448F-BD74-265CA4754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1ca5f0-84cb-4b6e-9b4f-90b946af5809"/>
    <ds:schemaRef ds:uri="399b44f0-3234-46c9-af8e-78c8439c8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10577-B0A7-4560-935E-E2C4F4DEFF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 zum Antrag</vt:lpstr>
      <vt:lpstr>Anlage zum Verwendungsnachweis</vt:lpstr>
      <vt:lpstr>'Anlage zum Antrag'!Druckbereich</vt:lpstr>
      <vt:lpstr>'Anlage zum Verwendungsnachweis'!Druckbereich</vt:lpstr>
    </vt:vector>
  </TitlesOfParts>
  <Company>LFV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Heilken, Martin</dc:creator>
  <dc:description>14.10.2009: Zwei Kommentare wurden deutlicher formuliert</dc:description>
  <cp:lastModifiedBy>Heilken, Martin</cp:lastModifiedBy>
  <cp:lastPrinted>2023-12-01T12:59:03Z</cp:lastPrinted>
  <dcterms:created xsi:type="dcterms:W3CDTF">2003-06-26T06:41:09Z</dcterms:created>
  <dcterms:modified xsi:type="dcterms:W3CDTF">2025-05-26T07:05:24Z</dcterms:modified>
</cp:coreProperties>
</file>