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H:\Geschäftsstelle Forst\Änderung PKW 02.02.2026\NEU\"/>
    </mc:Choice>
  </mc:AlternateContent>
  <xr:revisionPtr revIDLastSave="0" documentId="8_{CC107580-E02A-4310-A332-517964BBB708}" xr6:coauthVersionLast="47" xr6:coauthVersionMax="47" xr10:uidLastSave="{00000000-0000-0000-0000-000000000000}"/>
  <bookViews>
    <workbookView xWindow="384" yWindow="384" windowWidth="17280" windowHeight="8880" xr2:uid="{00000000-000D-0000-FFFF-FFFF00000000}"/>
  </bookViews>
  <sheets>
    <sheet name="Aufforstungen" sheetId="17" r:id="rId1"/>
  </sheets>
  <definedNames>
    <definedName name="_xlnm.Print_Area" localSheetId="0">Aufforstungen!$A$1:$T$257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8" i="17" l="1"/>
  <c r="B73" i="17"/>
  <c r="P91" i="17"/>
  <c r="P50" i="17"/>
  <c r="E88" i="17"/>
  <c r="B72" i="17"/>
  <c r="B71" i="17"/>
  <c r="E85" i="17"/>
  <c r="R98" i="17" s="1"/>
  <c r="I122" i="17"/>
  <c r="H152" i="17"/>
  <c r="Q149" i="17"/>
  <c r="R152" i="17" s="1"/>
  <c r="L147" i="17"/>
  <c r="L18" i="17"/>
  <c r="H144" i="17"/>
  <c r="R144" i="17" s="1"/>
  <c r="H166" i="17"/>
  <c r="H162" i="17"/>
  <c r="H158" i="17"/>
  <c r="Q113" i="17"/>
  <c r="R116" i="17" s="1"/>
  <c r="H116" i="17"/>
  <c r="R102" i="17"/>
  <c r="H101" i="17" l="1"/>
  <c r="H100" i="17"/>
  <c r="H99" i="17"/>
  <c r="R99" i="17"/>
  <c r="H98" i="17"/>
  <c r="R100" i="17"/>
  <c r="H97" i="17"/>
  <c r="R101" i="17"/>
  <c r="H96" i="17"/>
  <c r="R97" i="17"/>
  <c r="I123" i="17"/>
  <c r="I124" i="17"/>
  <c r="Q97" i="17"/>
  <c r="Q98" i="17"/>
  <c r="S98" i="17" s="1"/>
  <c r="Q99" i="17"/>
  <c r="Q100" i="17"/>
  <c r="Q101" i="17"/>
  <c r="Q102" i="17"/>
  <c r="Q96" i="17"/>
  <c r="H102" i="17"/>
  <c r="C97" i="17"/>
  <c r="C98" i="17"/>
  <c r="C99" i="17"/>
  <c r="C100" i="17"/>
  <c r="C101" i="17"/>
  <c r="C102" i="17"/>
  <c r="C96" i="17"/>
  <c r="M97" i="17"/>
  <c r="L99" i="17"/>
  <c r="L100" i="17"/>
  <c r="M100" i="17" s="1"/>
  <c r="L101" i="17"/>
  <c r="M101" i="17" s="1"/>
  <c r="L102" i="17"/>
  <c r="R91" i="17"/>
  <c r="H91" i="17"/>
  <c r="O97" i="17"/>
  <c r="O98" i="17"/>
  <c r="O99" i="17"/>
  <c r="O100" i="17"/>
  <c r="O101" i="17"/>
  <c r="O102" i="17"/>
  <c r="O96" i="17"/>
  <c r="S101" i="17" l="1"/>
  <c r="S100" i="17"/>
  <c r="S99" i="17"/>
  <c r="S97" i="17"/>
  <c r="R96" i="17"/>
  <c r="S96" i="17" s="1"/>
  <c r="M99" i="17"/>
  <c r="M102" i="17"/>
  <c r="M98" i="17"/>
  <c r="L111" i="17"/>
  <c r="R191" i="17" l="1"/>
  <c r="R192" i="17"/>
  <c r="R193" i="17"/>
  <c r="R194" i="17"/>
  <c r="R195" i="17"/>
  <c r="R190" i="17"/>
  <c r="M191" i="17"/>
  <c r="M192" i="17"/>
  <c r="M193" i="17"/>
  <c r="M194" i="17"/>
  <c r="M195" i="17"/>
  <c r="M190" i="17"/>
  <c r="O162" i="17" l="1"/>
  <c r="R162" i="17" s="1"/>
  <c r="R50" i="17" l="1"/>
  <c r="Q53" i="17"/>
  <c r="I96" i="17" l="1"/>
  <c r="P124" i="17"/>
  <c r="P123" i="17"/>
  <c r="P122" i="17"/>
  <c r="S122" i="17" s="1"/>
  <c r="O124" i="17"/>
  <c r="O123" i="17"/>
  <c r="O122" i="17"/>
  <c r="N5" i="17"/>
  <c r="M96" i="17" l="1"/>
  <c r="B74" i="17" l="1"/>
  <c r="Q64" i="17"/>
  <c r="Q134" i="17" l="1"/>
  <c r="O166" i="17" l="1"/>
  <c r="R166" i="17" s="1"/>
  <c r="O158" i="17"/>
  <c r="R158" i="17" s="1"/>
  <c r="O80" i="17"/>
  <c r="Q61" i="17"/>
  <c r="Q58" i="17"/>
  <c r="O88" i="17" l="1"/>
  <c r="O85" i="17"/>
  <c r="L23" i="17"/>
  <c r="L25" i="17"/>
  <c r="L144" i="17" l="1"/>
  <c r="Q132" i="17"/>
  <c r="H126" i="17" l="1"/>
  <c r="S124" i="17"/>
  <c r="S123" i="17"/>
  <c r="F31" i="17"/>
  <c r="R126" i="17" l="1"/>
  <c r="H31" i="17"/>
  <c r="L28" i="17"/>
  <c r="L21" i="17"/>
  <c r="L15" i="17"/>
  <c r="L10" i="17"/>
  <c r="L13" i="17"/>
  <c r="L155" i="17"/>
  <c r="I97" i="17" l="1"/>
  <c r="I101" i="17"/>
  <c r="I98" i="17"/>
  <c r="I102" i="17"/>
  <c r="I100" i="17"/>
  <c r="I99" i="17"/>
  <c r="M207" i="17" l="1"/>
  <c r="L129" i="17"/>
  <c r="L119" i="17"/>
  <c r="P45" i="17" l="1"/>
  <c r="I104" i="17" l="1"/>
  <c r="H169" i="17" s="1"/>
  <c r="P43" i="17" l="1"/>
  <c r="S102" i="17" l="1"/>
  <c r="S104" i="17" l="1"/>
  <c r="R16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Schürmann, Heiko</author>
    <author>MAHE3600</author>
    <author>Ute Elberfeld</author>
  </authors>
  <commentList>
    <comment ref="B9" authorId="0" shapeId="0" xr:uid="{00000000-0006-0000-0000-000002000000}">
      <text>
        <r>
          <rPr>
            <b/>
            <sz val="9"/>
            <color indexed="81"/>
            <rFont val="Segoe UI"/>
            <family val="2"/>
          </rPr>
          <t>Anmerkung:</t>
        </r>
        <r>
          <rPr>
            <sz val="9"/>
            <color indexed="81"/>
            <rFont val="Segoe UI"/>
            <family val="2"/>
          </rPr>
          <t xml:space="preserve">
  Nr. 2.1.2.1  «Aufforstung, Anlage von Waldrändern, Voranbau, 
  Unterbau und Saat, Komplettierung und Pflege von Naturver-
  jüngungen und Niederwäldern in Verjüngung mit Laubholz
  der förderfähigen Baumarten nach Anlage 1.»
</t>
        </r>
      </text>
    </comment>
    <comment ref="B12" authorId="0" shapeId="0" xr:uid="{4020D4EA-C6EB-4B08-8D0C-7DA4798E17FC}">
      <text>
        <r>
          <rPr>
            <b/>
            <sz val="9"/>
            <color indexed="81"/>
            <rFont val="Segoe UI"/>
            <family val="2"/>
          </rPr>
          <t>Anmerkung</t>
        </r>
        <r>
          <rPr>
            <sz val="9"/>
            <color indexed="81"/>
            <rFont val="Segoe UI"/>
            <family val="2"/>
          </rPr>
          <t xml:space="preserve">
  Nr. 2.1.2.2  «Pflege einer nach Nr. 2.1.2 dieser 
  Richtlinie geförderten Kultur während der ersten
  fünf Jahre»</t>
        </r>
      </text>
    </comment>
    <comment ref="B15" authorId="0" shapeId="0" xr:uid="{00000000-0006-0000-0000-000003000000}">
      <text>
        <r>
          <rPr>
            <b/>
            <sz val="9"/>
            <color indexed="81"/>
            <rFont val="Segoe UI"/>
            <family val="2"/>
          </rPr>
          <t>Anmerkung:</t>
        </r>
        <r>
          <rPr>
            <sz val="9"/>
            <color indexed="81"/>
            <rFont val="Segoe UI"/>
            <family val="2"/>
          </rPr>
          <t xml:space="preserve">
  Nr. 2.1.2.3  «Nachbesserungen, wenn bei geförderten Kulturen
  in den ersten 60 Monaten nach Pflanzung oder Saat aufgrund
  natürlicher Ereignisse (wie Frost, Trockenheit, Überschwemmung, 
  nicht jedoch Wildverbiss, Mäusefraß oder Pflegemängel) Aus-
  fälle von mehr 30 Prozent der Pflanzenzahl oder [mehr als] 
  einem Hektar zusammenhängender Fläche aufgetreten sind 
  und d. Waldbesitzer(in) den Ausfall nicht zu vertreten hat.»
</t>
        </r>
      </text>
    </comment>
    <comment ref="B17" authorId="0" shapeId="0" xr:uid="{3C5DD23E-9474-4ABC-B690-F181D580CBB9}">
      <text>
        <r>
          <rPr>
            <b/>
            <sz val="9"/>
            <color indexed="81"/>
            <rFont val="Segoe UI"/>
            <family val="2"/>
          </rPr>
          <t>Anmerkung</t>
        </r>
        <r>
          <rPr>
            <sz val="9"/>
            <color indexed="81"/>
            <rFont val="Segoe UI"/>
            <family val="2"/>
          </rPr>
          <t xml:space="preserve">
  Nr. 2.1.2.4  «Jungwuchs- und Jungbestandspflege
  (Mischungs- und Standraumregulierung) bis zu einem
  durchschnittlichen Alter von 15 Jahren zur Herstellung
  einer standortgerechten Baumartenmischung oder
  Verbesserung der Stabilität und Vitalität der Bestände</t>
        </r>
      </text>
    </comment>
    <comment ref="B20" authorId="0" shapeId="0" xr:uid="{00000000-0006-0000-0000-000004000000}">
      <text>
        <r>
          <rPr>
            <b/>
            <sz val="9"/>
            <color indexed="81"/>
            <rFont val="Segoe UI"/>
            <family val="2"/>
          </rPr>
          <t>Anmerkung:</t>
        </r>
        <r>
          <rPr>
            <sz val="9"/>
            <color indexed="81"/>
            <rFont val="Segoe UI"/>
            <family val="2"/>
          </rPr>
          <t xml:space="preserve">
  Nr. 2.1.2.5  «Schutz der Aufforstungen und erwarteter Natur-
  verjüngung (empfohlene Laubbaumarten gemäß Waldbau-
  konzept NRW) gegen Wild durch Einzelschutz (mechanisch
  durch Wuchshüllen, Schutzhüllen, Drahthosen, Netzhüllen 
  oder chemisch) oder Wildschutzzäune in Gemeinschaftsjagden 
  und Angliederungsflächen bs zu einer Größe von 0,5 Hektar 
  oder für heimische Laubbaumarten in Schutzgebieten»
</t>
        </r>
      </text>
    </comment>
    <comment ref="B23" authorId="0" shapeId="0" xr:uid="{00000000-0006-0000-0000-000005000000}">
      <text>
        <r>
          <rPr>
            <b/>
            <sz val="9"/>
            <color indexed="81"/>
            <rFont val="Segoe UI"/>
            <family val="2"/>
          </rPr>
          <t>Anmerkung:</t>
        </r>
        <r>
          <rPr>
            <sz val="9"/>
            <color indexed="81"/>
            <rFont val="Segoe UI"/>
            <family val="2"/>
          </rPr>
          <t xml:space="preserve">
  Nr. 5.1.1  «Erstaufforstung und Saat mit Laubholz, 
  einschließlich Anlage von Waldrändern sowie von
  Wallhecken und reihenweisen Schutzpflanzungen»
</t>
        </r>
      </text>
    </comment>
    <comment ref="E33" authorId="1" shapeId="0" xr:uid="{00000000-0006-0000-0000-000006000000}">
      <text>
        <r>
          <rPr>
            <sz val="9"/>
            <color indexed="81"/>
            <rFont val="Segoe UI"/>
            <family val="2"/>
          </rPr>
          <t xml:space="preserve">Naturschutzgebiete, 
FFH-Gebiete, 
die Gebietskulisse des Waldbiotopschutzprogramms “Warburger Vereinbarung“,
geschützte Biotope gemäß § 30 des Bundesnaturschutzgesetzes und 
Gebiete gemäß § 42 des Landesnaturschutzgesetzes
</t>
        </r>
      </text>
    </comment>
    <comment ref="P41" authorId="2" shapeId="0" xr:uid="{00000000-0006-0000-0000-000007000000}">
      <text>
        <r>
          <rPr>
            <b/>
            <sz val="8"/>
            <color indexed="81"/>
            <rFont val="Tahoma"/>
            <family val="2"/>
          </rPr>
          <t>Anmerkung:</t>
        </r>
        <r>
          <rPr>
            <sz val="8"/>
            <color indexed="81"/>
            <rFont val="Tahoma"/>
            <family val="2"/>
          </rPr>
          <t xml:space="preserve">
Bitte J nur eingeben, wenn KEINE Abweichung zum Antrag vorliegt. </t>
        </r>
      </text>
    </comment>
    <comment ref="G77" authorId="1" shapeId="0" xr:uid="{00000000-0006-0000-0000-000008000000}">
      <text>
        <r>
          <rPr>
            <sz val="9"/>
            <color indexed="81"/>
            <rFont val="Segoe UI"/>
            <family val="2"/>
          </rPr>
          <t xml:space="preserve">Abweichungen sind zu begründen
</t>
        </r>
      </text>
    </comment>
    <comment ref="B96" authorId="3" shapeId="0" xr:uid="{5F818D7B-0094-49EC-8568-F51FA0BC0749}">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6" authorId="3" shapeId="0" xr:uid="{86B7D60A-F501-4F2F-B7AB-546D68C67704}">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7" authorId="3" shapeId="0" xr:uid="{0ED11801-241A-456D-9CAA-B3482FA935FC}">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7" authorId="3" shapeId="0" xr:uid="{C3B0C56E-0580-4F56-956B-85950EA2373D}">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8" authorId="3" shapeId="0" xr:uid="{C88B11C5-4658-481D-A650-8354C82FFCDD}">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8" authorId="3" shapeId="0" xr:uid="{EC00C536-DC38-4B47-B72A-CC5C3DFF4FA7}">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9" authorId="3" shapeId="0" xr:uid="{C0D3D61B-7CA8-4FE3-A144-064B90402F61}">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9" authorId="3" shapeId="0" xr:uid="{1ACF8300-60AC-4B34-A125-7713A7CF9D50}">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0" authorId="3" shapeId="0" xr:uid="{D5448E8E-A280-4AFA-BCE2-4301F0D8FE90}">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0" authorId="3" shapeId="0" xr:uid="{5B43AADC-94C6-42D7-9063-541FB4C643CE}">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1" authorId="3" shapeId="0" xr:uid="{F8F9D047-EFC0-4FA9-A6E4-A4383BA62F35}">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1" authorId="3" shapeId="0" xr:uid="{ECA2F5F3-C5BE-47DD-A6A7-683C8DDFC806}">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2" authorId="3" shapeId="0" xr:uid="{2B8C2FF0-BE37-42BC-922B-EE98D85B5E36}">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2" authorId="3" shapeId="0" xr:uid="{701C6B35-C468-46B0-91E1-A0AB90579A7F}">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G132" authorId="0" shapeId="0" xr:uid="{B8917C18-486D-4187-A8BD-3EB29CBB5110}">
      <text>
        <r>
          <rPr>
            <b/>
            <sz val="9"/>
            <color indexed="81"/>
            <rFont val="Segoe UI"/>
            <family val="2"/>
          </rPr>
          <t>Anmerkung:</t>
        </r>
        <r>
          <rPr>
            <sz val="9"/>
            <color indexed="81"/>
            <rFont val="Segoe UI"/>
            <family val="2"/>
          </rPr>
          <t xml:space="preserve">
</t>
        </r>
        <r>
          <rPr>
            <sz val="8"/>
            <color indexed="81"/>
            <rFont val="Segoe UI"/>
            <family val="2"/>
          </rPr>
          <t xml:space="preserve">Die durchschnittliche Tiefe des Waldrandes soll 10 Meter nicht unterschreiten.
</t>
        </r>
      </text>
    </comment>
    <comment ref="Q132" authorId="0" shapeId="0" xr:uid="{00000000-0006-0000-0000-000018000000}">
      <text>
        <r>
          <rPr>
            <b/>
            <sz val="9"/>
            <color indexed="81"/>
            <rFont val="Segoe UI"/>
            <family val="2"/>
          </rPr>
          <t>Anmerkung:</t>
        </r>
        <r>
          <rPr>
            <sz val="9"/>
            <color indexed="81"/>
            <rFont val="Segoe UI"/>
            <family val="2"/>
          </rPr>
          <t xml:space="preserve">
</t>
        </r>
        <r>
          <rPr>
            <sz val="8"/>
            <color indexed="81"/>
            <rFont val="Segoe UI"/>
            <family val="2"/>
          </rPr>
          <t xml:space="preserve">Die durchschnittliche Tiefe des Waldrandes soll 10 Meter nicht unterschreiten.
</t>
        </r>
      </text>
    </comment>
    <comment ref="F187" authorId="1" shapeId="0" xr:uid="{00000000-0006-0000-0000-00001A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P187" authorId="1" shapeId="0" xr:uid="{00000000-0006-0000-0000-00001B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<sst xmlns="http://schemas.openxmlformats.org/spreadsheetml/2006/main" count="302" uniqueCount="160">
  <si>
    <t>Baumart</t>
  </si>
  <si>
    <t>Stück</t>
  </si>
  <si>
    <t>nein</t>
  </si>
  <si>
    <t>ja</t>
  </si>
  <si>
    <t xml:space="preserve">  nein</t>
  </si>
  <si>
    <t xml:space="preserve">  ja</t>
  </si>
  <si>
    <t>Saat</t>
  </si>
  <si>
    <t>Ort, Datum</t>
  </si>
  <si>
    <t>EUR / St.</t>
  </si>
  <si>
    <t>EUR / ha</t>
  </si>
  <si>
    <t>Name und Unterschrift d. FBB</t>
  </si>
  <si>
    <t xml:space="preserve">  Folgende Belege sind beigefügt:</t>
  </si>
  <si>
    <r>
      <t xml:space="preserve">  zum </t>
    </r>
    <r>
      <rPr>
        <b/>
        <sz val="8"/>
        <rFont val="Arial"/>
        <family val="2"/>
      </rPr>
      <t>Antrag</t>
    </r>
    <r>
      <rPr>
        <sz val="8"/>
        <rFont val="Arial"/>
        <family val="2"/>
      </rPr>
      <t xml:space="preserve"> vom</t>
    </r>
  </si>
  <si>
    <t xml:space="preserve">  Antragsteller</t>
  </si>
  <si>
    <t xml:space="preserve">  Flächenermittlungsverfahren</t>
  </si>
  <si>
    <t xml:space="preserve">  (Art, Ort, Umfang, Durchf.-Zeitraum, Flächenermittlungsverfahren)</t>
  </si>
  <si>
    <t xml:space="preserve">  Durchführung wie geplant</t>
  </si>
  <si>
    <t xml:space="preserve">  Pflanzverfahren</t>
  </si>
  <si>
    <r>
      <t xml:space="preserve">  zum </t>
    </r>
    <r>
      <rPr>
        <b/>
        <sz val="8"/>
        <rFont val="Arial"/>
        <family val="2"/>
      </rPr>
      <t>Verwendungsnachweis</t>
    </r>
    <r>
      <rPr>
        <sz val="8"/>
        <rFont val="Arial"/>
        <family val="2"/>
      </rPr>
      <t xml:space="preserve"> vom</t>
    </r>
  </si>
  <si>
    <t>bitte ankreuzen</t>
  </si>
  <si>
    <t xml:space="preserve">  • Ausgleichsmaßnahme?</t>
  </si>
  <si>
    <t xml:space="preserve">  in ha</t>
  </si>
  <si>
    <t>bis …</t>
  </si>
  <si>
    <t>Summe EUR</t>
  </si>
  <si>
    <t xml:space="preserve">  • FöNa-Maßnahme?</t>
  </si>
  <si>
    <t xml:space="preserve">  in %</t>
  </si>
  <si>
    <t>Herk-Nr. *)</t>
  </si>
  <si>
    <t xml:space="preserve">  Durchf.-Zeitraum von</t>
  </si>
  <si>
    <t xml:space="preserve">  I. ANTRAGSDATEN</t>
  </si>
  <si>
    <t xml:space="preserve">  II.  STELLUNGNAHME DER LEITUNG DES FBB</t>
  </si>
  <si>
    <t xml:space="preserve">  I. VERWENDUNGSNACHWEISDATEN</t>
  </si>
  <si>
    <t xml:space="preserve">  • Maßnahme im Rahmen eines Ökokontos?</t>
  </si>
  <si>
    <t xml:space="preserve">  • Wurden Flächen zwecks Naturschutz dem Zuwendungs-
    empfänger unentgeltlich übertragen?</t>
  </si>
  <si>
    <t xml:space="preserve">   *)  Hinweis:  Die weiteren für das Herkunftsgebiet empfohlenen Herkünfte</t>
  </si>
  <si>
    <t>Karte  (Maßstab 1 : 25.000)</t>
  </si>
  <si>
    <t xml:space="preserve">            Struktur des Vorbestandes (Nr. 2.3.1 der RL):</t>
  </si>
  <si>
    <t xml:space="preserve">  Gemarkung usw.</t>
  </si>
  <si>
    <t xml:space="preserve">  Gemarkung,
  Flur, Flurstück,
  Unterabteilung</t>
  </si>
  <si>
    <t xml:space="preserve">       sowie die Ersatzherkünfte laut dem Erl. d. MULNV v. 03.02.2020 </t>
  </si>
  <si>
    <t xml:space="preserve">  nach dem Waldbaukonzept NRW - Ziffer …</t>
  </si>
  <si>
    <t>Stiel-/Traubeneiche</t>
  </si>
  <si>
    <t>Rotbuche</t>
  </si>
  <si>
    <t>Douglasie</t>
  </si>
  <si>
    <t>Kiefer</t>
  </si>
  <si>
    <t xml:space="preserve">Stiel- und Traubeneiche </t>
  </si>
  <si>
    <t>Buche</t>
  </si>
  <si>
    <t>A</t>
  </si>
  <si>
    <t>B</t>
  </si>
  <si>
    <t>C</t>
  </si>
  <si>
    <t>D</t>
  </si>
  <si>
    <t>E</t>
  </si>
  <si>
    <t>F</t>
  </si>
  <si>
    <t>Kz.</t>
  </si>
  <si>
    <t>.</t>
  </si>
  <si>
    <t xml:space="preserve">  </t>
  </si>
  <si>
    <r>
      <t xml:space="preserve">       dürfen alternativ verwendet werden</t>
    </r>
    <r>
      <rPr>
        <sz val="8"/>
        <rFont val="Arial"/>
        <family val="2"/>
      </rPr>
      <t>.</t>
    </r>
  </si>
  <si>
    <t xml:space="preserve">   III.  Prüfung der bewilligenden Stelle</t>
  </si>
  <si>
    <t xml:space="preserve">  Nr. 2.1.2.3  Nachbesserungen (...),</t>
  </si>
  <si>
    <t xml:space="preserve">  Nr. 5.1.1  Erstaufforstung und Saat (...)</t>
  </si>
  <si>
    <r>
      <t xml:space="preserve">  Nr. 5.1.2  </t>
    </r>
    <r>
      <rPr>
        <sz val="8"/>
        <rFont val="Arial"/>
        <family val="2"/>
      </rPr>
      <t>Nachbesserung geförderten Kulturen</t>
    </r>
  </si>
  <si>
    <t xml:space="preserve">  St.</t>
  </si>
  <si>
    <t>lfdm.</t>
  </si>
  <si>
    <t xml:space="preserve">  lfdm.</t>
  </si>
  <si>
    <t xml:space="preserve">  Einzelschutz / je Pflanze:</t>
  </si>
  <si>
    <t xml:space="preserve">  Wildschutzzaun in lfd. M.:</t>
  </si>
  <si>
    <t>= A.</t>
  </si>
  <si>
    <t>= B.</t>
  </si>
  <si>
    <t>= C.</t>
  </si>
  <si>
    <t xml:space="preserve">  Aufforstung</t>
  </si>
  <si>
    <t xml:space="preserve">  •  Bei Aufforstung mit NH oder nicht heimischem Laubholz: 
      Enthielt der Vorbestand (Nr. 2.3.2.5 PKW-RL) mind. 50 %
      an Nadelholz oder nicht heimischem Laubholz?</t>
  </si>
  <si>
    <t xml:space="preserve">   Waldrand - in laufenden Metern</t>
  </si>
  <si>
    <t xml:space="preserve">   Pflicht bei Aufforstungen (ausgenommen Voranbau und Unterbau), 
   es sei denn, Lage, Flächengröße oder -ausformung lassen dies nicht zu.</t>
  </si>
  <si>
    <r>
      <t xml:space="preserve">   Falls </t>
    </r>
    <r>
      <rPr>
        <u/>
        <sz val="8"/>
        <rFont val="Arial"/>
        <family val="2"/>
      </rPr>
      <t>kein</t>
    </r>
    <r>
      <rPr>
        <sz val="8"/>
        <rFont val="Arial"/>
        <family val="2"/>
      </rPr>
      <t xml:space="preserve"> Waldrand angelegt wird, bitte </t>
    </r>
    <r>
      <rPr>
        <b/>
        <sz val="8"/>
        <rFont val="Arial"/>
        <family val="2"/>
      </rPr>
      <t>begründen</t>
    </r>
    <r>
      <rPr>
        <sz val="8"/>
        <rFont val="Arial"/>
        <family val="2"/>
      </rPr>
      <t>, warum nicht:</t>
    </r>
  </si>
  <si>
    <t>Fläche
 in ha</t>
  </si>
  <si>
    <t>Stieleiche</t>
  </si>
  <si>
    <t xml:space="preserve">Traubeneiche </t>
  </si>
  <si>
    <t xml:space="preserve">Bucheckern </t>
  </si>
  <si>
    <t>Meter</t>
  </si>
  <si>
    <t xml:space="preserve">   Waldrand - in laufenden Metern:</t>
  </si>
  <si>
    <t xml:space="preserve">  Gesamtförderung aus diesem BBl.:</t>
  </si>
  <si>
    <t>Fläche nicht-heimisches Laubholz</t>
  </si>
  <si>
    <r>
      <t xml:space="preserve">   % der </t>
    </r>
    <r>
      <rPr>
        <b/>
        <u/>
        <sz val="8"/>
        <rFont val="Arial"/>
        <family val="2"/>
      </rPr>
      <t>Gesamt</t>
    </r>
    <r>
      <rPr>
        <sz val="8"/>
        <rFont val="Arial"/>
        <family val="2"/>
      </rPr>
      <t>-Pflanzung 
   (Anpflanzung, Saat und Waldrand)</t>
    </r>
  </si>
  <si>
    <t xml:space="preserve">  Flächenanteil des nicht-
  heimischen Laubholzes:</t>
  </si>
  <si>
    <t>bitte LH-Baumart angeben</t>
  </si>
  <si>
    <t>bitte NH-Baumart angeben</t>
  </si>
  <si>
    <t>berücksichtigt, keine</t>
  </si>
  <si>
    <t>Formel mit VERWEIS nötig</t>
  </si>
  <si>
    <t xml:space="preserve">  Förderung in Schutzgebiet (Nr. 1.3.1)?</t>
  </si>
  <si>
    <r>
      <rPr>
        <b/>
        <sz val="8"/>
        <rFont val="Arial"/>
        <family val="2"/>
      </rPr>
      <t xml:space="preserve">  Bei Aufforstungen: </t>
    </r>
    <r>
      <rPr>
        <sz val="8"/>
        <rFont val="Arial"/>
        <family val="2"/>
      </rPr>
      <t>Empfohlener Waldentwicklungstyp</t>
    </r>
  </si>
  <si>
    <t xml:space="preserve">  Nr. 5.1.4  Schutz der Erstaufforstungen und
  Naturverjüngungen bei Erstaufforstung</t>
  </si>
  <si>
    <t xml:space="preserve">  Flächenanteil des
  Nadelholzes:</t>
  </si>
  <si>
    <r>
      <t xml:space="preserve">     Sind bei der geförderten Kultur in den ersten </t>
    </r>
    <r>
      <rPr>
        <u/>
        <sz val="8"/>
        <rFont val="Arial"/>
        <family val="2"/>
      </rPr>
      <t xml:space="preserve">60 </t>
    </r>
    <r>
      <rPr>
        <sz val="8"/>
        <rFont val="Arial"/>
        <family val="2"/>
      </rPr>
      <t>Monaten nach 
     Pflanzung oder Saat aufgrund natürlicher Ereignisse (wie Frost, 
     Trockenheit, Überschwemmung, nicht jedoch Wildverbiss, 
     Mäusefraß oder Pflegemängel) Ausfälle in Höhe von mehr als
     30 % der Pflanzenzahl oder einem Hektar zusammenhängender 
     Fläche aufgetreten (Nr. 2.1.2.3 PKW-RL)?</t>
    </r>
  </si>
  <si>
    <t xml:space="preserve">  • Bei Nachbesserungen:</t>
  </si>
  <si>
    <t>Das beantragte Vorhaben wird von mir für forstfachlich notwendig und zweckmäßig gehalten.</t>
  </si>
  <si>
    <t xml:space="preserve">  Nr. 2.1.2.5  Schutz der Aufforstungen und erwarteter 
  Naturverjüngung ... durch Einzelschutz … Wildschutzzaun</t>
  </si>
  <si>
    <t>Doppelförderung: 
Ist das Vorhaben eine...</t>
  </si>
  <si>
    <t>Fragen zu Waldumbau</t>
  </si>
  <si>
    <t xml:space="preserve">  Handelt es sich um eine Kalamitäts-
  fläche, die mit mehr als 50 % 
  Nadelholz bestockt war?</t>
  </si>
  <si>
    <t xml:space="preserve">  Fläche ges. Anpflanzung = B.a) + B.b) + B.c)
  (Anpflanzung + Saat + Waldrand)</t>
  </si>
  <si>
    <r>
      <t xml:space="preserve">  Höhe des Anteils an Nadelholz und nicht 
  heimischem Laubholz im </t>
    </r>
    <r>
      <rPr>
        <b/>
        <u/>
        <sz val="8"/>
        <rFont val="Arial"/>
        <family val="2"/>
      </rPr>
      <t>Vorbestand</t>
    </r>
  </si>
  <si>
    <r>
      <t xml:space="preserve">  Flächenanteil </t>
    </r>
    <r>
      <rPr>
        <b/>
        <u/>
        <sz val="8"/>
        <rFont val="Arial"/>
        <family val="2"/>
      </rPr>
      <t>nur</t>
    </r>
    <r>
      <rPr>
        <sz val="8"/>
        <rFont val="Arial"/>
        <family val="2"/>
      </rPr>
      <t xml:space="preserve"> des nicht-heimischen 
  Laubholzes an der Aufforstung in ha</t>
    </r>
  </si>
  <si>
    <r>
      <t xml:space="preserve">  Flächenanteil </t>
    </r>
    <r>
      <rPr>
        <b/>
        <u/>
        <sz val="8"/>
        <rFont val="Arial"/>
        <family val="2"/>
      </rPr>
      <t>nur</t>
    </r>
    <r>
      <rPr>
        <sz val="8"/>
        <rFont val="Arial"/>
        <family val="2"/>
      </rPr>
      <t xml:space="preserve"> des Nadelholzes
  an der Aufforstung in ha</t>
    </r>
  </si>
  <si>
    <t xml:space="preserve">    Aufforstungen</t>
  </si>
  <si>
    <t>lfd. M.</t>
  </si>
  <si>
    <t xml:space="preserve">  kg</t>
  </si>
  <si>
    <t xml:space="preserve">  Einzelschutz / chemisch:</t>
  </si>
  <si>
    <t xml:space="preserve">   Tiefe des Waldrands (mind. 10 Meter):</t>
  </si>
  <si>
    <t>EUR</t>
  </si>
  <si>
    <t>Fachliche Stellungnahme, 
falls Planung nicht durch staatliche(n) Förster(in) erfolgte, 
Namen der forstfachlich qualifizierten Person angeben:</t>
  </si>
  <si>
    <t xml:space="preserve">Fachliche Stellungnahme (falls Abweichung) </t>
  </si>
  <si>
    <t xml:space="preserve">bis zu 35 % </t>
  </si>
  <si>
    <t>ausschließliche</t>
  </si>
  <si>
    <t>Nadelholzanteil</t>
  </si>
  <si>
    <t>Verwendung</t>
  </si>
  <si>
    <t>(Fläche)</t>
  </si>
  <si>
    <t>standortheimischer</t>
  </si>
  <si>
    <t>Baumarten</t>
  </si>
  <si>
    <t>G</t>
  </si>
  <si>
    <t>Kulturpflege bei 2.1.2.2 / 2.1.2.3</t>
  </si>
  <si>
    <t>je Hektar</t>
  </si>
  <si>
    <t xml:space="preserve"> </t>
  </si>
  <si>
    <t>H</t>
  </si>
  <si>
    <t>I</t>
  </si>
  <si>
    <t>in den Zeilen 113 bis 115</t>
  </si>
  <si>
    <t xml:space="preserve">  Werden ausschließlich standort-
  heimische Baumarten verwendet?</t>
  </si>
  <si>
    <t xml:space="preserve">  (bei Douglasie und sonstigem NH gegenstandslos)</t>
  </si>
  <si>
    <t xml:space="preserve">  Förderbetrag für B.b) Kulturpflege: </t>
  </si>
  <si>
    <t xml:space="preserve">  Nr. 2.1.2.1  Aufforstung, Anlage von Waldrändern, 
  Voranbau,  Unterbau und Saat ... (...)</t>
  </si>
  <si>
    <t xml:space="preserve">  Nur bei Maßnahmen nach Nr. 2.1.2.1 oder Nr. 2.1.2.3 PKW-RL:</t>
  </si>
  <si>
    <t xml:space="preserve">  Nur bei Maßnahmen nach Nr. 2.1.2.1 PKW-RL:</t>
  </si>
  <si>
    <t xml:space="preserve">  Nr. 2.1.2.2  Pflege einer nach Nr. 2.1.2.x dieser RL 
  geförderten Kultur während der ersten fünf Jahre</t>
  </si>
  <si>
    <t xml:space="preserve">  •  Beträgt der Anteil von NH und nicht heimischem Laubholz an der Auf-
      forstung max. 35 % der Fläche (20 % in Schutzgebieten nach Nr. 1.3.1. ? 
      (Ausnahme: Schutzgebietsverordnung legt niedrigere Anteile fest.
      NH und nicht heimisches LH sind in Schutzgebieten nicht förderfähig)</t>
  </si>
  <si>
    <t xml:space="preserve">  •  Bei Aufforstungen und Verjüngung: </t>
  </si>
  <si>
    <t xml:space="preserve">      Wird bei der Maßnahme andere Bestands- 
      struktur als im Vorbestand gewählt (nach Nr. 2.3.2.3 PKW-RL) ?</t>
  </si>
  <si>
    <t xml:space="preserve">  •  Falls Förderung für Nadelholz beantragt:</t>
  </si>
  <si>
    <t xml:space="preserve">     Erfolgt die Einbringung der Nebenbaumarten und Begleitbaumarten 
     auf Kleinflächen von jeweils etwa 200 bis 3 000 Quadratmeter? 
     Erfolgt Mischung von Laub- und Nadelholz nicht einzeln oder reihenweise? 
     Erfolgt sie mit forstfachlich sinnvollen Pflanzverbänden (Nr. 2.3.2.5 RL) ?</t>
  </si>
  <si>
    <t xml:space="preserve">  • Ist es Ziel, veränderte Bestandsstruktur zu schaffen (Nr. 2.3.2.3 PKW-RL)?</t>
  </si>
  <si>
    <t xml:space="preserve">  • Wurde mit den ursprünglich geförderten Baumarten nachgebessert? 
     Wurde zulässige Abweichung begründet (Nr. 2.3.2.7 PKW-RL)?</t>
  </si>
  <si>
    <t xml:space="preserve">  Fläche (ha) 
  (Jungwuchs- und Jungbestandspflege)</t>
  </si>
  <si>
    <t xml:space="preserve">  ha</t>
  </si>
  <si>
    <r>
      <t xml:space="preserve">  A.a) Anpflanzung / Nachbesserung </t>
    </r>
    <r>
      <rPr>
        <b/>
        <u/>
        <sz val="12"/>
        <color indexed="17"/>
        <rFont val="Arial"/>
        <family val="2"/>
      </rPr>
      <t>ohne</t>
    </r>
    <r>
      <rPr>
        <b/>
        <sz val="12"/>
        <color indexed="17"/>
        <rFont val="Arial"/>
        <family val="2"/>
      </rPr>
      <t xml:space="preserve"> Waldrand</t>
    </r>
  </si>
  <si>
    <t xml:space="preserve">  A.b) Saat ohne Waldrand</t>
  </si>
  <si>
    <t xml:space="preserve">  Förderbetrag für A.a) Anpflanzung: </t>
  </si>
  <si>
    <t xml:space="preserve">  Förderbetrag für B. Kulturpflege: </t>
  </si>
  <si>
    <t xml:space="preserve">  Förderbetrag für A.b) Saat:</t>
  </si>
  <si>
    <t xml:space="preserve">  A.c) Waldrand</t>
  </si>
  <si>
    <t xml:space="preserve">  Förderbetrag für A.c) Waldrand:</t>
  </si>
  <si>
    <t xml:space="preserve">  Nr. 2.1.2.5 PKW-RL:</t>
  </si>
  <si>
    <t xml:space="preserve">  Nr. 2.1.2.4  Jungwuchs- und Jungbestandspflege
  bis zu einem Alter von 15 Jahren</t>
  </si>
  <si>
    <t xml:space="preserve">  C. Kulturpflege</t>
  </si>
  <si>
    <t xml:space="preserve">  D. Schutz der Aufforstungen</t>
  </si>
  <si>
    <t>= D.</t>
  </si>
  <si>
    <t xml:space="preserve">  B. Kulturpflege (= Nr. 2.1.2.2 PKW-RL)</t>
  </si>
  <si>
    <r>
      <t xml:space="preserve">  </t>
    </r>
    <r>
      <rPr>
        <b/>
        <sz val="10"/>
        <rFont val="Arial"/>
        <family val="2"/>
      </rPr>
      <t>Nur bei FBG-Anträgen:</t>
    </r>
    <r>
      <rPr>
        <sz val="10"/>
        <rFont val="Arial"/>
        <family val="2"/>
      </rPr>
      <t xml:space="preserve"> </t>
    </r>
  </si>
  <si>
    <t xml:space="preserve">  beteiligte Waldbesitzer</t>
  </si>
  <si>
    <r>
      <t xml:space="preserve">  </t>
    </r>
    <r>
      <rPr>
        <b/>
        <sz val="10"/>
        <rFont val="Arial"/>
        <family val="2"/>
      </rPr>
      <t>Nur bei FBG-Anträgen:</t>
    </r>
  </si>
  <si>
    <t>x</t>
  </si>
  <si>
    <r>
      <t xml:space="preserve">  (ja = </t>
    </r>
    <r>
      <rPr>
        <b/>
        <sz val="8"/>
        <rFont val="Arial"/>
        <family val="2"/>
      </rPr>
      <t>J</t>
    </r>
    <r>
      <rPr>
        <sz val="8"/>
        <rFont val="Arial"/>
        <family val="2"/>
      </rPr>
      <t xml:space="preserve">, nein = </t>
    </r>
    <r>
      <rPr>
        <b/>
        <sz val="8"/>
        <rFont val="Arial"/>
        <family val="2"/>
      </rPr>
      <t>N</t>
    </r>
    <r>
      <rPr>
        <sz val="8"/>
        <rFont val="Arial"/>
        <family val="2"/>
      </rPr>
      <t>)</t>
    </r>
  </si>
  <si>
    <r>
      <t xml:space="preserve"> </t>
    </r>
    <r>
      <rPr>
        <b/>
        <sz val="8"/>
        <rFont val="Arial"/>
        <family val="2"/>
      </rPr>
      <t xml:space="preserve">  Verwendete Baum- und Straucharten bitte aufzählen</t>
    </r>
    <r>
      <rPr>
        <sz val="8"/>
        <rFont val="Arial"/>
        <family val="2"/>
      </rPr>
      <t xml:space="preserve">
   (Nadelholz und nicht heimisches Laubholz sind ausgeschlossen, RL-Nr. 2.3.2.6):</t>
    </r>
  </si>
  <si>
    <t xml:space="preserve">  • Bei Anlage eines Waldrandes und bei Saat (Nr. 2.3.2.6 PKW-RL): Wurde
     Verbot, Nadelholz und nicht heimisches LH einzubringen, beachtet?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</si>
</sst>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164" formatCode="#,##0.00\ [$€-1];\-#,##0.00\ [$€-1]"/>
    <numFmt numFmtId="165" formatCode="0.0"/>
    <numFmt numFmtId="166" formatCode="#,##0.0000"/>
    <numFmt numFmtId="167" formatCode="#,##0.00_ ;\-#,##0.00\ "/>
    <numFmt numFmtId="168" formatCode="0.0%"/>
    <numFmt numFmtId="169" formatCode="#,##0.0"/>
    <numFmt numFmtId="170" formatCode="#,##0.0_ ;\-#,##0.0\ "/>
    <numFmt numFmtId="171" formatCode="0.0000"/>
  </numFmts>
  <fonts count="65"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9"/>
      <name val="Arial Narrow"/>
      <family val="2"/>
    </font>
    <font>
      <b/>
      <sz val="10"/>
      <name val="Arial"/>
      <family val="2"/>
    </font>
    <font>
      <b/>
      <sz val="8"/>
      <color indexed="81"/>
      <name val="Tahoma"/>
      <family val="2"/>
    </font>
    <font>
      <b/>
      <sz val="8"/>
      <color indexed="10"/>
      <name val="Arial"/>
      <family val="2"/>
    </font>
    <font>
      <b/>
      <u/>
      <sz val="10"/>
      <color indexed="57"/>
      <name val="Arial"/>
      <family val="2"/>
    </font>
    <font>
      <u/>
      <sz val="10"/>
      <color indexed="57"/>
      <name val="Arial"/>
      <family val="2"/>
    </font>
    <font>
      <u/>
      <sz val="8"/>
      <color indexed="57"/>
      <name val="Arial"/>
      <family val="2"/>
    </font>
    <font>
      <sz val="10"/>
      <name val="Arial Narrow"/>
      <family val="2"/>
    </font>
    <font>
      <b/>
      <sz val="9"/>
      <name val="Arial"/>
      <family val="2"/>
    </font>
    <font>
      <sz val="10"/>
      <name val="Arial"/>
      <family val="2"/>
    </font>
    <font>
      <b/>
      <u/>
      <sz val="8"/>
      <name val="Arial"/>
      <family val="2"/>
    </font>
    <font>
      <b/>
      <u/>
      <sz val="10"/>
      <color indexed="17"/>
      <name val="Arial"/>
      <family val="2"/>
    </font>
    <font>
      <u/>
      <sz val="10"/>
      <color indexed="17"/>
      <name val="Arial"/>
      <family val="2"/>
    </font>
    <font>
      <sz val="10"/>
      <color indexed="17"/>
      <name val="Arial"/>
      <family val="2"/>
    </font>
    <font>
      <sz val="9"/>
      <name val="Arial"/>
      <family val="2"/>
    </font>
    <font>
      <sz val="9"/>
      <name val="Arial Narrow"/>
      <family val="2"/>
    </font>
    <font>
      <u/>
      <sz val="8"/>
      <name val="Arial"/>
      <family val="2"/>
    </font>
    <font>
      <sz val="9"/>
      <color indexed="17"/>
      <name val="Arial Narrow"/>
      <family val="2"/>
    </font>
    <font>
      <b/>
      <sz val="14"/>
      <name val="Arial"/>
      <family val="2"/>
    </font>
    <font>
      <sz val="7"/>
      <name val="Arial Narrow"/>
      <family val="2"/>
    </font>
    <font>
      <b/>
      <sz val="10"/>
      <color indexed="17"/>
      <name val="Arial"/>
      <family val="2"/>
    </font>
    <font>
      <sz val="10"/>
      <color rgb="FFFF0000"/>
      <name val="Arial"/>
      <family val="2"/>
    </font>
    <font>
      <sz val="8"/>
      <color theme="1"/>
      <name val="Arial Narrow"/>
      <family val="2"/>
    </font>
    <font>
      <sz val="10"/>
      <color rgb="FFFF0000"/>
      <name val="Arial Narrow"/>
      <family val="2"/>
    </font>
    <font>
      <sz val="10"/>
      <color rgb="FF0000FF"/>
      <name val="Arial"/>
      <family val="2"/>
    </font>
    <font>
      <sz val="8"/>
      <color rgb="FF0000FF"/>
      <name val="Arial"/>
      <family val="2"/>
    </font>
    <font>
      <b/>
      <sz val="10"/>
      <color rgb="FFFF0000"/>
      <name val="Arial"/>
      <family val="2"/>
    </font>
    <font>
      <sz val="8"/>
      <color rgb="FF00B050"/>
      <name val="Arial"/>
      <family val="2"/>
    </font>
    <font>
      <b/>
      <sz val="8"/>
      <color rgb="FFFF0000"/>
      <name val="Arial"/>
      <family val="2"/>
    </font>
    <font>
      <b/>
      <sz val="11"/>
      <name val="Arial"/>
      <family val="2"/>
    </font>
    <font>
      <sz val="11"/>
      <name val="Arial"/>
      <family val="2"/>
    </font>
    <font>
      <b/>
      <sz val="8"/>
      <color rgb="FF0000FF"/>
      <name val="Arial"/>
      <family val="2"/>
    </font>
    <font>
      <sz val="11"/>
      <name val="Calibri"/>
      <family val="2"/>
    </font>
    <font>
      <b/>
      <sz val="9"/>
      <color rgb="FF000000"/>
      <name val="Arial"/>
      <family val="2"/>
    </font>
    <font>
      <sz val="9"/>
      <color rgb="FF000000"/>
      <name val="Arial"/>
      <family val="2"/>
    </font>
    <font>
      <sz val="9"/>
      <color indexed="81"/>
      <name val="Segoe UI"/>
      <family val="2"/>
    </font>
    <font>
      <b/>
      <sz val="9"/>
      <color indexed="81"/>
      <name val="Segoe UI"/>
      <family val="2"/>
    </font>
    <font>
      <b/>
      <sz val="8"/>
      <color rgb="FF00B050"/>
      <name val="Arial"/>
      <family val="2"/>
    </font>
    <font>
      <b/>
      <strike/>
      <sz val="8"/>
      <color rgb="FF00B050"/>
      <name val="Cambria"/>
      <family val="1"/>
    </font>
    <font>
      <strike/>
      <sz val="8"/>
      <color rgb="FF00B050"/>
      <name val="Cambria"/>
      <family val="1"/>
    </font>
    <font>
      <b/>
      <sz val="12"/>
      <color indexed="17"/>
      <name val="Arial"/>
      <family val="2"/>
    </font>
    <font>
      <sz val="12"/>
      <color indexed="17"/>
      <name val="Arial"/>
      <family val="2"/>
    </font>
    <font>
      <b/>
      <u/>
      <sz val="12"/>
      <color indexed="17"/>
      <name val="Arial"/>
      <family val="2"/>
    </font>
    <font>
      <b/>
      <sz val="12"/>
      <name val="Arial"/>
      <family val="2"/>
    </font>
    <font>
      <b/>
      <sz val="10"/>
      <color rgb="FF0000FF"/>
      <name val="Arial"/>
      <family val="2"/>
    </font>
    <font>
      <b/>
      <sz val="8"/>
      <color theme="1"/>
      <name val="Arial"/>
      <family val="2"/>
    </font>
    <font>
      <b/>
      <sz val="9"/>
      <color theme="1"/>
      <name val="Arial"/>
      <family val="2"/>
    </font>
    <font>
      <sz val="7"/>
      <color theme="1"/>
      <name val="Arial"/>
      <family val="2"/>
    </font>
    <font>
      <sz val="8"/>
      <color indexed="81"/>
      <name val="Segoe UI"/>
      <family val="2"/>
    </font>
    <font>
      <b/>
      <sz val="8"/>
      <color indexed="81"/>
      <name val="Arial"/>
      <family val="2"/>
    </font>
    <font>
      <sz val="8"/>
      <color indexed="81"/>
      <name val="Arial"/>
      <family val="2"/>
    </font>
    <font>
      <b/>
      <sz val="9"/>
      <color rgb="FF0000FF"/>
      <name val="Arial"/>
      <family val="2"/>
    </font>
    <font>
      <strike/>
      <sz val="8"/>
      <color rgb="FFFF0000"/>
      <name val="Arial"/>
      <family val="2"/>
    </font>
    <font>
      <strike/>
      <sz val="10"/>
      <color rgb="FFFF0000"/>
      <name val="Arial"/>
      <family val="2"/>
    </font>
    <font>
      <b/>
      <strike/>
      <sz val="10"/>
      <color rgb="FFFF0000"/>
      <name val="Arial"/>
      <family val="2"/>
    </font>
    <font>
      <sz val="9"/>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24994659260841701"/>
        <bgColor indexed="64"/>
      </patternFill>
    </fill>
    <fill>
      <patternFill patternType="solid">
        <fgColor rgb="FFFFFF00"/>
        <bgColor indexed="64"/>
      </patternFill>
    </fill>
  </fills>
  <borders count="60">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2"/>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top/>
      <bottom/>
      <diagonal/>
    </border>
    <border>
      <left/>
      <right style="thin">
        <color indexed="64"/>
      </right>
      <top/>
      <bottom style="medium">
        <color indexed="64"/>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22"/>
      </left>
      <right/>
      <top style="medium">
        <color indexed="64"/>
      </top>
      <bottom style="thin">
        <color indexed="22"/>
      </bottom>
      <diagonal/>
    </border>
    <border>
      <left style="thin">
        <color indexed="22"/>
      </left>
      <right/>
      <top/>
      <bottom style="medium">
        <color indexed="64"/>
      </bottom>
      <diagonal/>
    </border>
    <border>
      <left style="thin">
        <color indexed="64"/>
      </left>
      <right/>
      <top style="medium">
        <color indexed="64"/>
      </top>
      <bottom style="thin">
        <color indexed="22"/>
      </bottom>
      <diagonal/>
    </border>
    <border>
      <left style="thin">
        <color indexed="64"/>
      </left>
      <right/>
      <top style="thin">
        <color indexed="22"/>
      </top>
      <bottom style="thin">
        <color indexed="22"/>
      </bottom>
      <diagonal/>
    </border>
    <border>
      <left style="thin">
        <color indexed="64"/>
      </left>
      <right/>
      <top/>
      <bottom style="medium">
        <color indexed="64"/>
      </bottom>
      <diagonal/>
    </border>
    <border>
      <left/>
      <right style="thin">
        <color indexed="22"/>
      </right>
      <top style="medium">
        <color indexed="64"/>
      </top>
      <bottom style="thin">
        <color indexed="22"/>
      </bottom>
      <diagonal/>
    </border>
    <border>
      <left/>
      <right/>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22"/>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bottom style="thin">
        <color indexed="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indexed="64"/>
      </left>
      <right style="thick">
        <color indexed="64"/>
      </right>
      <top style="thick">
        <color indexed="64"/>
      </top>
      <bottom style="thick">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605">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left" vertical="center"/>
    </xf>
    <xf numFmtId="0" fontId="0" fillId="0" borderId="0" xfId="0" applyBorder="1" applyProtection="1"/>
    <xf numFmtId="2" fontId="3" fillId="0" borderId="0" xfId="0" applyNumberFormat="1" applyFont="1" applyBorder="1" applyAlignment="1" applyProtection="1">
      <alignment horizontal="center" vertical="center"/>
    </xf>
    <xf numFmtId="164" fontId="4" fillId="0" borderId="0" xfId="0" applyNumberFormat="1" applyFont="1" applyBorder="1" applyAlignment="1" applyProtection="1">
      <alignment vertical="center"/>
    </xf>
    <xf numFmtId="0" fontId="3" fillId="0" borderId="0" xfId="0" applyFont="1" applyBorder="1" applyAlignment="1" applyProtection="1">
      <alignment horizontal="center" vertical="center"/>
    </xf>
    <xf numFmtId="0" fontId="3" fillId="0" borderId="2" xfId="0" applyFont="1" applyBorder="1" applyAlignment="1" applyProtection="1">
      <alignment vertical="center" wrapText="1"/>
    </xf>
    <xf numFmtId="0" fontId="0" fillId="0" borderId="2" xfId="0" applyBorder="1" applyProtection="1"/>
    <xf numFmtId="0" fontId="0" fillId="0" borderId="5" xfId="0" applyBorder="1" applyProtection="1"/>
    <xf numFmtId="0" fontId="3" fillId="0" borderId="3" xfId="0" applyFont="1" applyBorder="1" applyProtection="1"/>
    <xf numFmtId="2" fontId="3" fillId="0" borderId="0" xfId="0" applyNumberFormat="1" applyFont="1" applyBorder="1" applyAlignment="1" applyProtection="1">
      <alignment horizontal="right"/>
    </xf>
    <xf numFmtId="0" fontId="3" fillId="0" borderId="0" xfId="0" applyFont="1" applyBorder="1" applyAlignment="1" applyProtection="1"/>
    <xf numFmtId="0" fontId="0" fillId="0" borderId="6" xfId="0"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7" fillId="0" borderId="0" xfId="0" applyFont="1" applyBorder="1" applyAlignment="1" applyProtection="1">
      <alignment vertical="center" wrapText="1"/>
    </xf>
    <xf numFmtId="0" fontId="7" fillId="0" borderId="3" xfId="0" applyFont="1" applyBorder="1" applyAlignment="1" applyProtection="1">
      <alignment vertical="center"/>
    </xf>
    <xf numFmtId="0" fontId="7" fillId="0" borderId="0" xfId="0" applyFont="1" applyProtection="1"/>
    <xf numFmtId="0" fontId="3" fillId="0" borderId="2" xfId="0" applyFont="1" applyBorder="1" applyAlignment="1" applyProtection="1">
      <alignment horizontal="left" vertical="center"/>
    </xf>
    <xf numFmtId="0" fontId="0" fillId="0" borderId="0" xfId="0" applyBorder="1" applyAlignment="1" applyProtection="1"/>
    <xf numFmtId="14" fontId="3" fillId="0" borderId="0" xfId="0" applyNumberFormat="1" applyFont="1" applyBorder="1" applyAlignment="1" applyProtection="1">
      <alignment horizontal="left"/>
    </xf>
    <xf numFmtId="14" fontId="3" fillId="0" borderId="0" xfId="0" applyNumberFormat="1" applyFont="1" applyBorder="1" applyProtection="1"/>
    <xf numFmtId="0" fontId="9" fillId="0" borderId="0" xfId="0" applyFont="1" applyBorder="1" applyAlignment="1" applyProtection="1">
      <alignment horizontal="left" vertical="top"/>
    </xf>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9" xfId="0" applyBorder="1" applyProtection="1"/>
    <xf numFmtId="0" fontId="0" fillId="0" borderId="10" xfId="0" applyBorder="1" applyProtection="1"/>
    <xf numFmtId="2" fontId="0" fillId="0" borderId="10" xfId="0" applyNumberFormat="1" applyBorder="1" applyProtection="1"/>
    <xf numFmtId="164" fontId="0" fillId="0" borderId="10" xfId="0" applyNumberFormat="1" applyBorder="1" applyProtection="1"/>
    <xf numFmtId="0" fontId="0" fillId="0" borderId="11" xfId="0" applyBorder="1" applyProtection="1"/>
    <xf numFmtId="164" fontId="0" fillId="0" borderId="0" xfId="0" applyNumberFormat="1" applyBorder="1" applyProtection="1"/>
    <xf numFmtId="0" fontId="3" fillId="0" borderId="0" xfId="0" applyFont="1" applyProtection="1"/>
    <xf numFmtId="0" fontId="3" fillId="0" borderId="0" xfId="0" applyFont="1" applyBorder="1" applyAlignment="1" applyProtection="1">
      <alignment horizontal="left" wrapText="1"/>
    </xf>
    <xf numFmtId="0" fontId="0" fillId="0" borderId="13" xfId="0" applyBorder="1" applyProtection="1"/>
    <xf numFmtId="0" fontId="0" fillId="0" borderId="12" xfId="0" applyBorder="1" applyProtection="1"/>
    <xf numFmtId="49" fontId="3" fillId="0" borderId="0" xfId="0" applyNumberFormat="1" applyFont="1" applyBorder="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49" fontId="3" fillId="0" borderId="0" xfId="0" applyNumberFormat="1" applyFont="1" applyFill="1" applyBorder="1" applyAlignment="1" applyProtection="1">
      <alignment horizontal="left" vertical="center"/>
    </xf>
    <xf numFmtId="49" fontId="3" fillId="0" borderId="0" xfId="0" applyNumberFormat="1" applyFont="1" applyBorder="1" applyAlignment="1" applyProtection="1">
      <alignment horizontal="left" vertical="center"/>
    </xf>
    <xf numFmtId="0" fontId="0" fillId="0" borderId="0" xfId="0" applyAlignment="1" applyProtection="1"/>
    <xf numFmtId="0" fontId="3" fillId="0" borderId="1" xfId="0" applyFont="1" applyBorder="1" applyAlignment="1" applyProtection="1">
      <alignment horizontal="center"/>
      <protection locked="0"/>
    </xf>
    <xf numFmtId="1" fontId="7" fillId="0" borderId="1" xfId="0" applyNumberFormat="1" applyFont="1" applyBorder="1" applyAlignment="1" applyProtection="1">
      <alignment horizontal="center" vertical="center" wrapText="1"/>
      <protection locked="0"/>
    </xf>
    <xf numFmtId="0" fontId="15" fillId="0" borderId="2" xfId="0" applyFont="1" applyBorder="1" applyAlignment="1" applyProtection="1">
      <alignment vertical="center"/>
    </xf>
    <xf numFmtId="2" fontId="12" fillId="0" borderId="0" xfId="0" applyNumberFormat="1" applyFont="1" applyBorder="1" applyAlignment="1" applyProtection="1">
      <alignment horizontal="center" vertical="center"/>
    </xf>
    <xf numFmtId="165" fontId="3" fillId="0" borderId="0"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4" fillId="0" borderId="0" xfId="0" applyFont="1" applyAlignment="1" applyProtection="1">
      <alignment horizontal="center"/>
    </xf>
    <xf numFmtId="0" fontId="14" fillId="0" borderId="3" xfId="0" applyFont="1" applyBorder="1" applyAlignment="1" applyProtection="1">
      <alignment horizontal="center"/>
    </xf>
    <xf numFmtId="0" fontId="16" fillId="0" borderId="0" xfId="0" applyFont="1" applyProtection="1"/>
    <xf numFmtId="0" fontId="10" fillId="0" borderId="0" xfId="0" applyFont="1" applyBorder="1" applyAlignment="1" applyProtection="1">
      <alignment vertical="center"/>
    </xf>
    <xf numFmtId="0" fontId="10" fillId="0" borderId="0" xfId="0" applyFont="1" applyBorder="1" applyAlignment="1" applyProtection="1">
      <alignment vertical="center" wrapText="1"/>
    </xf>
    <xf numFmtId="2" fontId="10" fillId="0" borderId="0" xfId="0" applyNumberFormat="1" applyFont="1" applyBorder="1" applyAlignment="1" applyProtection="1">
      <alignment vertical="center" wrapText="1"/>
    </xf>
    <xf numFmtId="1" fontId="7" fillId="0" borderId="1" xfId="0" applyNumberFormat="1" applyFont="1" applyFill="1" applyBorder="1" applyAlignment="1" applyProtection="1">
      <alignment horizontal="center" vertical="center" wrapText="1"/>
      <protection locked="0"/>
    </xf>
    <xf numFmtId="49" fontId="4" fillId="0" borderId="0" xfId="0" applyNumberFormat="1" applyFont="1" applyBorder="1" applyAlignment="1" applyProtection="1">
      <alignment horizontal="left" vertical="top"/>
    </xf>
    <xf numFmtId="0" fontId="22" fillId="0" borderId="0" xfId="0" applyFont="1" applyAlignment="1" applyProtection="1"/>
    <xf numFmtId="0" fontId="20" fillId="0" borderId="3" xfId="0" applyFont="1" applyBorder="1" applyAlignment="1" applyProtection="1">
      <alignment horizontal="center" vertical="center"/>
    </xf>
    <xf numFmtId="0" fontId="17" fillId="0" borderId="0" xfId="0" applyFont="1" applyBorder="1" applyAlignment="1" applyProtection="1">
      <alignment vertical="center"/>
    </xf>
    <xf numFmtId="0" fontId="0" fillId="0" borderId="2" xfId="0" applyBorder="1" applyAlignment="1" applyProtection="1"/>
    <xf numFmtId="2" fontId="3" fillId="0" borderId="0" xfId="0" applyNumberFormat="1" applyFont="1" applyBorder="1" applyAlignment="1" applyProtection="1"/>
    <xf numFmtId="164" fontId="3" fillId="0" borderId="0" xfId="0" applyNumberFormat="1" applyFont="1" applyBorder="1" applyAlignment="1" applyProtection="1"/>
    <xf numFmtId="0" fontId="0" fillId="0" borderId="3" xfId="0" applyFill="1" applyBorder="1" applyAlignment="1" applyProtection="1">
      <alignment vertical="center"/>
    </xf>
    <xf numFmtId="0" fontId="0" fillId="0" borderId="0" xfId="0" applyFill="1" applyBorder="1" applyAlignment="1" applyProtection="1">
      <alignment vertical="center"/>
    </xf>
    <xf numFmtId="0" fontId="20" fillId="0" borderId="2" xfId="0" applyFont="1" applyBorder="1" applyAlignment="1" applyProtection="1">
      <alignment horizontal="center" vertical="center"/>
    </xf>
    <xf numFmtId="0" fontId="4" fillId="0" borderId="2" xfId="0" applyFont="1" applyBorder="1" applyProtection="1"/>
    <xf numFmtId="2"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0" fontId="30" fillId="0" borderId="2" xfId="0" applyFont="1" applyBorder="1" applyProtection="1"/>
    <xf numFmtId="0" fontId="30" fillId="0" borderId="0" xfId="0" applyFont="1" applyBorder="1" applyProtection="1"/>
    <xf numFmtId="49" fontId="31" fillId="0" borderId="19" xfId="0" applyNumberFormat="1" applyFont="1" applyFill="1" applyBorder="1" applyAlignment="1" applyProtection="1">
      <alignment horizontal="center" vertical="center" wrapText="1"/>
      <protection locked="0" hidden="1"/>
    </xf>
    <xf numFmtId="2" fontId="31" fillId="0" borderId="19" xfId="0" applyNumberFormat="1" applyFont="1" applyFill="1" applyBorder="1" applyAlignment="1" applyProtection="1">
      <alignment horizontal="center" vertical="center" wrapText="1"/>
      <protection locked="0" hidden="1"/>
    </xf>
    <xf numFmtId="0" fontId="31" fillId="0" borderId="3" xfId="0" applyFont="1" applyFill="1" applyBorder="1" applyAlignment="1" applyProtection="1">
      <alignment vertical="center"/>
    </xf>
    <xf numFmtId="0" fontId="31" fillId="0" borderId="0" xfId="0" applyFont="1" applyFill="1" applyBorder="1" applyAlignment="1" applyProtection="1">
      <alignment vertical="center"/>
    </xf>
    <xf numFmtId="49" fontId="31" fillId="0" borderId="1" xfId="0" applyNumberFormat="1" applyFont="1" applyFill="1" applyBorder="1" applyAlignment="1" applyProtection="1">
      <alignment horizontal="center" vertical="center" wrapText="1"/>
      <protection locked="0" hidden="1"/>
    </xf>
    <xf numFmtId="2" fontId="31" fillId="0" borderId="1" xfId="0" applyNumberFormat="1" applyFont="1" applyFill="1" applyBorder="1" applyAlignment="1" applyProtection="1">
      <alignment horizontal="center" vertical="center" wrapText="1"/>
      <protection locked="0" hidden="1"/>
    </xf>
    <xf numFmtId="0" fontId="17" fillId="0" borderId="2" xfId="0" applyFont="1" applyBorder="1" applyAlignment="1" applyProtection="1">
      <alignment vertical="center"/>
    </xf>
    <xf numFmtId="0" fontId="18" fillId="0" borderId="3" xfId="0" applyFont="1" applyBorder="1" applyProtection="1"/>
    <xf numFmtId="0" fontId="18" fillId="0" borderId="0" xfId="0" applyFont="1" applyBorder="1" applyProtection="1"/>
    <xf numFmtId="0" fontId="18" fillId="0" borderId="0" xfId="0" applyFont="1" applyProtection="1"/>
    <xf numFmtId="2" fontId="4" fillId="0" borderId="0" xfId="0" applyNumberFormat="1" applyFont="1" applyBorder="1" applyAlignment="1" applyProtection="1">
      <alignment horizontal="center" vertical="center"/>
    </xf>
    <xf numFmtId="0" fontId="21" fillId="0" borderId="0" xfId="0" applyFont="1" applyAlignment="1" applyProtection="1">
      <alignment horizontal="center"/>
    </xf>
    <xf numFmtId="49" fontId="3" fillId="0" borderId="18" xfId="0" applyNumberFormat="1" applyFont="1" applyBorder="1" applyAlignment="1" applyProtection="1">
      <alignment horizontal="center" vertical="top"/>
      <protection locked="0"/>
    </xf>
    <xf numFmtId="0" fontId="3" fillId="0" borderId="18" xfId="0" applyNumberFormat="1" applyFont="1" applyBorder="1" applyAlignment="1" applyProtection="1">
      <alignment horizontal="center" vertical="top"/>
      <protection locked="0"/>
    </xf>
    <xf numFmtId="0" fontId="24" fillId="0" borderId="0" xfId="0" applyFont="1" applyBorder="1" applyAlignment="1" applyProtection="1">
      <alignment vertical="center" wrapText="1"/>
    </xf>
    <xf numFmtId="0" fontId="23" fillId="0" borderId="3" xfId="0" applyFont="1" applyBorder="1" applyAlignment="1" applyProtection="1">
      <alignment vertical="center"/>
    </xf>
    <xf numFmtId="0" fontId="23" fillId="0" borderId="0" xfId="0" applyFont="1" applyBorder="1" applyAlignment="1" applyProtection="1">
      <alignment vertical="center"/>
    </xf>
    <xf numFmtId="0" fontId="26" fillId="0" borderId="0" xfId="0" applyFont="1" applyBorder="1" applyAlignment="1" applyProtection="1">
      <alignment vertical="center"/>
    </xf>
    <xf numFmtId="0" fontId="17" fillId="0" borderId="0" xfId="0" applyFont="1" applyBorder="1" applyAlignment="1" applyProtection="1">
      <alignment vertical="center" wrapText="1"/>
    </xf>
    <xf numFmtId="0" fontId="0" fillId="0" borderId="26" xfId="0" applyBorder="1" applyAlignment="1">
      <alignment vertical="top"/>
    </xf>
    <xf numFmtId="0" fontId="0" fillId="0" borderId="27" xfId="0" applyBorder="1" applyAlignment="1">
      <alignment vertical="top"/>
    </xf>
    <xf numFmtId="0" fontId="3" fillId="0" borderId="27" xfId="0" applyNumberFormat="1" applyFont="1" applyBorder="1" applyAlignment="1" applyProtection="1">
      <alignment horizontal="center" vertical="center" wrapText="1"/>
    </xf>
    <xf numFmtId="49" fontId="3" fillId="0" borderId="27" xfId="0" applyNumberFormat="1" applyFont="1" applyBorder="1" applyAlignment="1" applyProtection="1">
      <alignment horizontal="center" vertical="center" wrapText="1"/>
    </xf>
    <xf numFmtId="2" fontId="3" fillId="0" borderId="27" xfId="0" applyNumberFormat="1" applyFont="1" applyBorder="1" applyAlignment="1" applyProtection="1">
      <alignment horizontal="center" vertical="center"/>
    </xf>
    <xf numFmtId="0" fontId="3" fillId="0" borderId="28" xfId="0" applyFont="1" applyBorder="1" applyAlignment="1" applyProtection="1">
      <alignment vertical="center"/>
    </xf>
    <xf numFmtId="0" fontId="32" fillId="0" borderId="0" xfId="0" applyFont="1" applyAlignment="1" applyProtection="1">
      <alignment wrapText="1"/>
    </xf>
    <xf numFmtId="0" fontId="27" fillId="0" borderId="0" xfId="0" applyFont="1" applyProtection="1"/>
    <xf numFmtId="0" fontId="3" fillId="0" borderId="2" xfId="0" applyFont="1" applyBorder="1" applyAlignment="1" applyProtection="1">
      <alignment horizontal="left" vertical="top"/>
    </xf>
    <xf numFmtId="2" fontId="3" fillId="0" borderId="0" xfId="0" applyNumberFormat="1" applyFont="1" applyBorder="1" applyAlignment="1" applyProtection="1">
      <alignment horizontal="right" vertical="center"/>
    </xf>
    <xf numFmtId="2" fontId="3" fillId="0" borderId="18" xfId="0" applyNumberFormat="1" applyFont="1" applyBorder="1" applyAlignment="1" applyProtection="1">
      <alignment horizontal="center" vertical="center"/>
      <protection locked="0"/>
    </xf>
    <xf numFmtId="0" fontId="28" fillId="0" borderId="3" xfId="0" applyFont="1" applyBorder="1" applyAlignment="1" applyProtection="1">
      <alignment vertical="center"/>
    </xf>
    <xf numFmtId="0" fontId="28" fillId="0" borderId="0" xfId="0" applyFont="1" applyBorder="1" applyAlignment="1" applyProtection="1">
      <alignment vertical="center"/>
    </xf>
    <xf numFmtId="168" fontId="3" fillId="3" borderId="0" xfId="0" applyNumberFormat="1" applyFont="1" applyFill="1" applyBorder="1" applyAlignment="1" applyProtection="1">
      <alignment horizontal="center" vertical="center"/>
    </xf>
    <xf numFmtId="0" fontId="33" fillId="0" borderId="0" xfId="0" applyFont="1" applyProtection="1"/>
    <xf numFmtId="0" fontId="0" fillId="0" borderId="6" xfId="0" applyBorder="1" applyAlignment="1" applyProtection="1">
      <alignment horizontal="left"/>
    </xf>
    <xf numFmtId="0" fontId="9" fillId="0" borderId="6" xfId="0" applyFont="1" applyBorder="1" applyAlignment="1" applyProtection="1">
      <alignment horizontal="left" vertical="top"/>
    </xf>
    <xf numFmtId="0" fontId="36" fillId="0" borderId="0" xfId="0" applyFont="1" applyBorder="1" applyAlignment="1" applyProtection="1">
      <alignment horizontal="center" vertical="center"/>
    </xf>
    <xf numFmtId="0" fontId="0" fillId="0" borderId="0" xfId="0"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16" fillId="0" borderId="6" xfId="0" applyFont="1" applyBorder="1" applyAlignment="1">
      <alignment horizontal="left" vertical="top"/>
    </xf>
    <xf numFmtId="0" fontId="16" fillId="0" borderId="0" xfId="0" applyFont="1" applyBorder="1" applyAlignment="1">
      <alignment horizontal="left" vertical="top"/>
    </xf>
    <xf numFmtId="0" fontId="9" fillId="0" borderId="0" xfId="0" applyFont="1" applyFill="1" applyBorder="1" applyAlignment="1" applyProtection="1">
      <alignment horizontal="left" vertical="top"/>
    </xf>
    <xf numFmtId="0" fontId="38" fillId="0" borderId="2" xfId="0" applyFont="1" applyBorder="1" applyAlignment="1" applyProtection="1">
      <alignment horizontal="left"/>
    </xf>
    <xf numFmtId="0" fontId="38" fillId="0" borderId="2" xfId="0" applyFont="1" applyBorder="1" applyProtection="1"/>
    <xf numFmtId="0" fontId="39" fillId="0" borderId="0" xfId="0" applyFont="1" applyBorder="1" applyAlignment="1" applyProtection="1">
      <alignment horizontal="left" vertical="center" wrapText="1"/>
    </xf>
    <xf numFmtId="0" fontId="39" fillId="0" borderId="0" xfId="0" applyFont="1" applyBorder="1" applyAlignment="1" applyProtection="1">
      <alignment horizontal="left" vertical="center"/>
    </xf>
    <xf numFmtId="0" fontId="39" fillId="0" borderId="3" xfId="0" applyFont="1" applyBorder="1" applyAlignment="1" applyProtection="1">
      <alignment vertical="center"/>
    </xf>
    <xf numFmtId="0" fontId="39" fillId="0" borderId="0" xfId="0" applyFont="1" applyBorder="1" applyAlignment="1" applyProtection="1">
      <alignment vertical="center"/>
    </xf>
    <xf numFmtId="0" fontId="39" fillId="0" borderId="0" xfId="0" applyFont="1" applyProtection="1"/>
    <xf numFmtId="0" fontId="39" fillId="0" borderId="0" xfId="0" applyFont="1" applyBorder="1" applyAlignment="1" applyProtection="1">
      <alignment horizontal="left" wrapText="1"/>
    </xf>
    <xf numFmtId="0" fontId="39" fillId="0" borderId="3" xfId="0" applyFont="1" applyBorder="1" applyProtection="1"/>
    <xf numFmtId="0" fontId="39" fillId="0" borderId="0" xfId="0" applyFont="1" applyBorder="1" applyProtection="1"/>
    <xf numFmtId="49" fontId="7" fillId="0" borderId="0" xfId="0" applyNumberFormat="1" applyFont="1" applyBorder="1" applyAlignment="1" applyProtection="1">
      <alignment horizontal="left" vertical="top"/>
    </xf>
    <xf numFmtId="49" fontId="7" fillId="0" borderId="12" xfId="0" applyNumberFormat="1" applyFont="1" applyBorder="1" applyAlignment="1" applyProtection="1">
      <alignment horizontal="left" vertical="top"/>
    </xf>
    <xf numFmtId="49" fontId="3" fillId="0" borderId="20" xfId="0" applyNumberFormat="1" applyFont="1" applyBorder="1" applyAlignment="1" applyProtection="1">
      <alignment horizontal="left" vertical="top"/>
    </xf>
    <xf numFmtId="49" fontId="3" fillId="0" borderId="14" xfId="0" applyNumberFormat="1" applyFont="1" applyBorder="1" applyAlignment="1" applyProtection="1">
      <alignment horizontal="left" vertical="top"/>
    </xf>
    <xf numFmtId="49" fontId="3" fillId="0" borderId="21" xfId="0" applyNumberFormat="1" applyFont="1" applyBorder="1" applyAlignment="1" applyProtection="1">
      <alignment horizontal="left" vertical="top"/>
    </xf>
    <xf numFmtId="49" fontId="3" fillId="0" borderId="21" xfId="0" applyNumberFormat="1" applyFont="1" applyBorder="1" applyAlignment="1" applyProtection="1">
      <alignment horizontal="right" vertical="top"/>
    </xf>
    <xf numFmtId="49" fontId="3" fillId="0" borderId="4" xfId="0" applyNumberFormat="1" applyFont="1" applyBorder="1" applyAlignment="1" applyProtection="1">
      <alignment horizontal="left" vertical="top"/>
    </xf>
    <xf numFmtId="49" fontId="3" fillId="0" borderId="16" xfId="0" applyNumberFormat="1" applyFont="1" applyBorder="1" applyAlignment="1" applyProtection="1">
      <alignment horizontal="left" vertical="top"/>
    </xf>
    <xf numFmtId="49" fontId="7" fillId="0" borderId="15" xfId="0" applyNumberFormat="1" applyFont="1" applyBorder="1" applyAlignment="1" applyProtection="1">
      <alignment horizontal="left" vertical="top"/>
    </xf>
    <xf numFmtId="49" fontId="7" fillId="0" borderId="4" xfId="0" applyNumberFormat="1" applyFont="1" applyBorder="1" applyAlignment="1" applyProtection="1">
      <alignment horizontal="left" vertical="top"/>
    </xf>
    <xf numFmtId="49" fontId="7" fillId="0" borderId="12" xfId="0" applyNumberFormat="1" applyFont="1" applyBorder="1" applyAlignment="1" applyProtection="1">
      <alignment vertical="top" wrapText="1"/>
    </xf>
    <xf numFmtId="49" fontId="7" fillId="0" borderId="0" xfId="0" applyNumberFormat="1" applyFont="1" applyBorder="1" applyAlignment="1" applyProtection="1">
      <alignment vertical="top"/>
    </xf>
    <xf numFmtId="49" fontId="7" fillId="0" borderId="12" xfId="0" applyNumberFormat="1" applyFont="1" applyBorder="1" applyAlignment="1" applyProtection="1">
      <alignment vertical="top"/>
    </xf>
    <xf numFmtId="49" fontId="3" fillId="0" borderId="0"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0" fontId="3" fillId="0" borderId="0" xfId="0" applyFont="1" applyFill="1" applyBorder="1" applyAlignment="1" applyProtection="1">
      <alignment horizontal="left"/>
    </xf>
    <xf numFmtId="49" fontId="3" fillId="0" borderId="0" xfId="0" applyNumberFormat="1" applyFont="1" applyBorder="1" applyAlignment="1" applyProtection="1">
      <alignment horizontal="left" vertical="top"/>
    </xf>
    <xf numFmtId="49" fontId="3" fillId="0" borderId="17" xfId="0" applyNumberFormat="1" applyFont="1" applyBorder="1" applyAlignment="1" applyProtection="1">
      <alignment horizontal="left" vertical="top"/>
    </xf>
    <xf numFmtId="49" fontId="3" fillId="0" borderId="15" xfId="0" applyNumberFormat="1" applyFont="1" applyBorder="1" applyAlignment="1" applyProtection="1">
      <alignment horizontal="left" vertical="top"/>
    </xf>
    <xf numFmtId="0" fontId="0" fillId="0" borderId="4" xfId="0" applyBorder="1" applyAlignment="1" applyProtection="1">
      <alignment horizontal="left" vertical="top"/>
    </xf>
    <xf numFmtId="0" fontId="0" fillId="0" borderId="16" xfId="0" applyBorder="1" applyAlignment="1" applyProtection="1">
      <alignment horizontal="left" vertical="top"/>
    </xf>
    <xf numFmtId="49" fontId="3" fillId="0" borderId="12" xfId="0" applyNumberFormat="1" applyFont="1" applyBorder="1" applyAlignment="1" applyProtection="1">
      <alignment vertical="top" wrapText="1"/>
    </xf>
    <xf numFmtId="49" fontId="3" fillId="0" borderId="0" xfId="0" applyNumberFormat="1" applyFont="1" applyBorder="1" applyAlignment="1" applyProtection="1">
      <alignment vertical="top" wrapText="1"/>
    </xf>
    <xf numFmtId="49" fontId="3" fillId="0" borderId="15" xfId="0" applyNumberFormat="1" applyFont="1" applyBorder="1" applyAlignment="1" applyProtection="1">
      <alignment horizontal="center" vertical="top" wrapText="1"/>
    </xf>
    <xf numFmtId="49" fontId="3" fillId="0" borderId="4" xfId="0" applyNumberFormat="1" applyFont="1" applyBorder="1" applyAlignment="1" applyProtection="1">
      <alignment horizontal="center" vertical="top" wrapText="1"/>
    </xf>
    <xf numFmtId="49" fontId="3" fillId="0" borderId="16" xfId="0" applyNumberFormat="1" applyFont="1" applyBorder="1" applyAlignment="1" applyProtection="1">
      <alignment horizontal="center" vertical="top"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49" fontId="3" fillId="0" borderId="12" xfId="0" applyNumberFormat="1"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17" xfId="0" applyBorder="1" applyAlignment="1" applyProtection="1">
      <alignment horizontal="left" vertical="top" wrapText="1"/>
    </xf>
    <xf numFmtId="0" fontId="8" fillId="0" borderId="23" xfId="0" applyFont="1" applyBorder="1" applyAlignment="1" applyProtection="1">
      <alignment horizontal="left"/>
    </xf>
    <xf numFmtId="0" fontId="8" fillId="0" borderId="22" xfId="0" applyFont="1" applyBorder="1" applyAlignment="1" applyProtection="1">
      <alignment horizontal="left"/>
    </xf>
    <xf numFmtId="0" fontId="8" fillId="0" borderId="24" xfId="0" applyFont="1" applyBorder="1" applyAlignment="1" applyProtection="1">
      <alignment horizontal="left"/>
    </xf>
    <xf numFmtId="0" fontId="8" fillId="0" borderId="0" xfId="0" applyFont="1" applyFill="1" applyBorder="1" applyAlignment="1" applyProtection="1">
      <alignment horizontal="left"/>
    </xf>
    <xf numFmtId="0" fontId="3" fillId="0" borderId="0" xfId="0" applyFont="1" applyBorder="1" applyAlignment="1" applyProtection="1">
      <alignment horizontal="left"/>
    </xf>
    <xf numFmtId="49" fontId="3" fillId="0" borderId="6" xfId="0" applyNumberFormat="1" applyFont="1" applyBorder="1" applyAlignment="1" applyProtection="1">
      <alignment horizontal="left" vertical="top"/>
    </xf>
    <xf numFmtId="0" fontId="0" fillId="0" borderId="38" xfId="0" applyBorder="1" applyProtection="1"/>
    <xf numFmtId="0" fontId="0" fillId="0" borderId="0" xfId="0"/>
    <xf numFmtId="0" fontId="0" fillId="0" borderId="0" xfId="0"/>
    <xf numFmtId="49" fontId="3" fillId="0" borderId="39" xfId="0" applyNumberFormat="1" applyFont="1" applyBorder="1" applyAlignment="1" applyProtection="1">
      <alignment vertical="top" wrapText="1"/>
    </xf>
    <xf numFmtId="0" fontId="18" fillId="0" borderId="0" xfId="0" applyFont="1"/>
    <xf numFmtId="0" fontId="3" fillId="0" borderId="38" xfId="0" applyFont="1" applyBorder="1" applyProtection="1"/>
    <xf numFmtId="0" fontId="37" fillId="0" borderId="0" xfId="0" applyFont="1" applyBorder="1" applyAlignment="1" applyProtection="1">
      <alignment vertical="top" wrapText="1"/>
    </xf>
    <xf numFmtId="0" fontId="4" fillId="0" borderId="38" xfId="0" applyFont="1" applyBorder="1" applyAlignment="1" applyProtection="1">
      <alignment vertical="top"/>
    </xf>
    <xf numFmtId="0" fontId="4" fillId="0" borderId="0" xfId="0" applyFont="1" applyBorder="1" applyAlignment="1" applyProtection="1">
      <alignment vertical="top" wrapText="1"/>
    </xf>
    <xf numFmtId="0" fontId="0" fillId="0" borderId="0" xfId="0" applyAlignment="1">
      <alignment horizontal="center"/>
    </xf>
    <xf numFmtId="0" fontId="0" fillId="0" borderId="0" xfId="0"/>
    <xf numFmtId="0" fontId="0" fillId="0" borderId="0" xfId="0"/>
    <xf numFmtId="0" fontId="3" fillId="0" borderId="38" xfId="0" applyFont="1" applyBorder="1" applyAlignment="1" applyProtection="1">
      <alignment vertical="center"/>
    </xf>
    <xf numFmtId="0" fontId="0" fillId="0" borderId="0" xfId="0"/>
    <xf numFmtId="0" fontId="0" fillId="0" borderId="0" xfId="0"/>
    <xf numFmtId="0" fontId="3" fillId="0" borderId="0" xfId="0" applyFont="1" applyBorder="1" applyAlignment="1" applyProtection="1">
      <alignment horizontal="left" vertical="center"/>
    </xf>
    <xf numFmtId="0" fontId="0" fillId="0" borderId="0" xfId="0"/>
    <xf numFmtId="0" fontId="34" fillId="0" borderId="0" xfId="0" applyFont="1" applyBorder="1" applyProtection="1"/>
    <xf numFmtId="0" fontId="33" fillId="0" borderId="0" xfId="0" applyFont="1" applyBorder="1" applyProtection="1"/>
    <xf numFmtId="0" fontId="34" fillId="0" borderId="2" xfId="0" applyFont="1" applyBorder="1" applyProtection="1"/>
    <xf numFmtId="0" fontId="34" fillId="0" borderId="0" xfId="0" applyFont="1" applyBorder="1" applyAlignment="1" applyProtection="1">
      <alignment horizontal="left" wrapText="1"/>
    </xf>
    <xf numFmtId="0" fontId="41" fillId="0" borderId="0" xfId="0" applyFont="1" applyAlignment="1">
      <alignment vertical="center"/>
    </xf>
    <xf numFmtId="0" fontId="43" fillId="0" borderId="42" xfId="0" applyFont="1" applyBorder="1" applyAlignment="1">
      <alignment horizontal="center" vertical="center"/>
    </xf>
    <xf numFmtId="0" fontId="23" fillId="0" borderId="0" xfId="0" applyFont="1" applyAlignment="1">
      <alignment vertical="center"/>
    </xf>
    <xf numFmtId="0" fontId="42" fillId="4" borderId="43" xfId="0" applyFont="1" applyFill="1" applyBorder="1" applyAlignment="1">
      <alignment horizontal="left" vertical="center" indent="1"/>
    </xf>
    <xf numFmtId="0" fontId="23" fillId="0" borderId="44" xfId="0" applyFont="1" applyBorder="1" applyAlignment="1">
      <alignment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2" fontId="43" fillId="0" borderId="43" xfId="0" applyNumberFormat="1" applyFont="1" applyBorder="1" applyAlignment="1">
      <alignment horizontal="center" vertical="center"/>
    </xf>
    <xf numFmtId="2" fontId="43" fillId="0" borderId="44" xfId="0" applyNumberFormat="1" applyFont="1" applyBorder="1" applyAlignment="1">
      <alignment horizontal="center" vertical="center"/>
    </xf>
    <xf numFmtId="2" fontId="43" fillId="0" borderId="42" xfId="0" applyNumberFormat="1" applyFont="1" applyBorder="1" applyAlignment="1">
      <alignment horizontal="center" vertical="center"/>
    </xf>
    <xf numFmtId="0" fontId="33" fillId="0" borderId="0" xfId="0" applyFont="1"/>
    <xf numFmtId="0" fontId="40" fillId="0" borderId="38" xfId="0" applyFont="1" applyBorder="1" applyAlignment="1" applyProtection="1">
      <alignment vertical="center" wrapText="1"/>
    </xf>
    <xf numFmtId="0" fontId="40" fillId="0" borderId="0" xfId="0" applyFont="1" applyBorder="1" applyAlignment="1" applyProtection="1">
      <alignment vertical="center" wrapText="1"/>
    </xf>
    <xf numFmtId="0" fontId="34" fillId="0" borderId="38" xfId="0" applyFont="1" applyBorder="1" applyAlignment="1" applyProtection="1">
      <alignment horizontal="left" wrapText="1"/>
    </xf>
    <xf numFmtId="0" fontId="3" fillId="0" borderId="38" xfId="0" applyFont="1" applyBorder="1" applyAlignment="1" applyProtection="1">
      <alignment horizontal="left" wrapText="1"/>
    </xf>
    <xf numFmtId="0" fontId="42" fillId="4" borderId="44" xfId="0" applyFont="1" applyFill="1" applyBorder="1" applyAlignment="1">
      <alignment horizontal="left" vertical="center" indent="1"/>
    </xf>
    <xf numFmtId="0" fontId="42" fillId="4" borderId="42" xfId="0" applyFont="1" applyFill="1" applyBorder="1" applyAlignment="1">
      <alignment horizontal="left" vertical="center" indent="1"/>
    </xf>
    <xf numFmtId="0" fontId="33" fillId="0" borderId="2" xfId="0" applyFont="1" applyBorder="1" applyProtection="1"/>
    <xf numFmtId="0" fontId="33" fillId="0" borderId="3" xfId="0" applyFont="1" applyBorder="1" applyProtection="1"/>
    <xf numFmtId="0" fontId="33" fillId="0" borderId="12" xfId="0" applyFont="1" applyBorder="1" applyProtection="1"/>
    <xf numFmtId="0" fontId="43" fillId="0" borderId="43" xfId="0" applyFont="1" applyBorder="1" applyAlignment="1">
      <alignment horizontal="left" vertical="center" indent="1"/>
    </xf>
    <xf numFmtId="0" fontId="43" fillId="0" borderId="44" xfId="0" applyFont="1" applyBorder="1" applyAlignment="1">
      <alignment horizontal="left" vertical="center" indent="1"/>
    </xf>
    <xf numFmtId="0" fontId="43" fillId="0" borderId="42" xfId="0" applyFont="1" applyBorder="1" applyAlignment="1">
      <alignment horizontal="left" vertical="center" indent="1"/>
    </xf>
    <xf numFmtId="0" fontId="18" fillId="0" borderId="0" xfId="0" applyFont="1" applyBorder="1" applyAlignment="1" applyProtection="1">
      <alignment vertical="center"/>
    </xf>
    <xf numFmtId="2" fontId="4" fillId="0" borderId="0" xfId="0" applyNumberFormat="1" applyFont="1" applyBorder="1" applyProtection="1"/>
    <xf numFmtId="0" fontId="0" fillId="0" borderId="0" xfId="0"/>
    <xf numFmtId="0" fontId="48" fillId="0" borderId="0" xfId="0" applyFont="1" applyBorder="1" applyAlignment="1" applyProtection="1">
      <alignment horizontal="left"/>
    </xf>
    <xf numFmtId="0" fontId="47" fillId="0" borderId="0" xfId="0" applyFont="1" applyFill="1" applyBorder="1" applyAlignment="1" applyProtection="1">
      <alignment horizontal="left"/>
    </xf>
    <xf numFmtId="0" fontId="3" fillId="0" borderId="0" xfId="0" applyFont="1" applyBorder="1" applyAlignment="1" applyProtection="1">
      <alignment horizontal="left"/>
    </xf>
    <xf numFmtId="0" fontId="34" fillId="0" borderId="0" xfId="0" applyFont="1" applyBorder="1" applyAlignment="1" applyProtection="1">
      <alignment horizontal="left" vertical="center" wrapText="1"/>
    </xf>
    <xf numFmtId="0" fontId="36" fillId="0" borderId="38" xfId="0" applyFont="1" applyBorder="1" applyAlignment="1" applyProtection="1">
      <alignment horizontal="left" vertical="center" wrapText="1"/>
    </xf>
    <xf numFmtId="0" fontId="0" fillId="0" borderId="0" xfId="0"/>
    <xf numFmtId="0" fontId="22" fillId="0" borderId="0" xfId="0" applyFont="1" applyAlignment="1" applyProtection="1">
      <alignment horizontal="center"/>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0" xfId="0" applyFont="1" applyBorder="1" applyAlignment="1" applyProtection="1">
      <alignment horizontal="left"/>
    </xf>
    <xf numFmtId="0" fontId="18" fillId="0" borderId="0" xfId="0" applyFont="1" applyAlignment="1">
      <alignment vertical="top" wrapText="1"/>
    </xf>
    <xf numFmtId="0" fontId="0" fillId="0" borderId="0" xfId="0" applyBorder="1"/>
    <xf numFmtId="0" fontId="29" fillId="0" borderId="38" xfId="0" applyFont="1" applyBorder="1" applyAlignment="1" applyProtection="1">
      <alignment horizontal="center" vertical="center"/>
    </xf>
    <xf numFmtId="0" fontId="3" fillId="0" borderId="26" xfId="0" applyFont="1" applyBorder="1" applyProtection="1"/>
    <xf numFmtId="0" fontId="3" fillId="0" borderId="27" xfId="0" applyFont="1" applyBorder="1" applyAlignment="1" applyProtection="1">
      <alignment horizontal="left" vertical="center"/>
    </xf>
    <xf numFmtId="0" fontId="3" fillId="0" borderId="27" xfId="0" applyFont="1" applyBorder="1" applyAlignment="1" applyProtection="1">
      <alignment horizontal="left"/>
    </xf>
    <xf numFmtId="0" fontId="3" fillId="0" borderId="28" xfId="0" applyFont="1" applyBorder="1" applyProtection="1"/>
    <xf numFmtId="3" fontId="3" fillId="0" borderId="0" xfId="0" applyNumberFormat="1" applyFont="1" applyBorder="1" applyAlignment="1" applyProtection="1">
      <alignment horizontal="center" vertical="center" wrapText="1"/>
    </xf>
    <xf numFmtId="0" fontId="33" fillId="0" borderId="33" xfId="0" applyFont="1" applyBorder="1" applyProtection="1"/>
    <xf numFmtId="0" fontId="33" fillId="0" borderId="35" xfId="0" applyFont="1" applyBorder="1" applyProtection="1"/>
    <xf numFmtId="2" fontId="33" fillId="0" borderId="35" xfId="0" applyNumberFormat="1" applyFont="1" applyBorder="1" applyProtection="1"/>
    <xf numFmtId="164" fontId="33" fillId="0" borderId="35" xfId="0" applyNumberFormat="1" applyFont="1" applyBorder="1" applyProtection="1"/>
    <xf numFmtId="0" fontId="33" fillId="0" borderId="13" xfId="0" applyFont="1" applyBorder="1" applyProtection="1"/>
    <xf numFmtId="0" fontId="23" fillId="0" borderId="38" xfId="0" applyFont="1" applyBorder="1" applyAlignment="1" applyProtection="1">
      <alignment horizontal="left"/>
    </xf>
    <xf numFmtId="0" fontId="23" fillId="0" borderId="0" xfId="0" applyFont="1" applyBorder="1" applyAlignment="1" applyProtection="1">
      <alignment horizontal="left" vertical="center"/>
    </xf>
    <xf numFmtId="0" fontId="23" fillId="0" borderId="26" xfId="0" applyFont="1" applyBorder="1" applyAlignment="1" applyProtection="1">
      <alignment horizontal="left"/>
    </xf>
    <xf numFmtId="0" fontId="23" fillId="0" borderId="27" xfId="0" applyFont="1" applyBorder="1" applyAlignment="1" applyProtection="1">
      <alignment horizontal="left" vertical="center"/>
    </xf>
    <xf numFmtId="0" fontId="17" fillId="0" borderId="38" xfId="0" applyFont="1" applyBorder="1" applyAlignment="1" applyProtection="1">
      <alignment vertical="top"/>
    </xf>
    <xf numFmtId="0" fontId="17" fillId="0" borderId="0" xfId="0" applyFont="1" applyBorder="1" applyAlignment="1" applyProtection="1">
      <alignment vertical="top"/>
    </xf>
    <xf numFmtId="0" fontId="23" fillId="0" borderId="38" xfId="0" applyFont="1" applyBorder="1" applyAlignment="1" applyProtection="1"/>
    <xf numFmtId="0" fontId="23" fillId="0" borderId="0" xfId="0" applyFont="1" applyBorder="1" applyAlignment="1" applyProtection="1"/>
    <xf numFmtId="164" fontId="46" fillId="0" borderId="0" xfId="0" quotePrefix="1" applyNumberFormat="1" applyFont="1" applyFill="1" applyBorder="1" applyAlignment="1" applyProtection="1">
      <alignment horizontal="center"/>
    </xf>
    <xf numFmtId="164" fontId="36" fillId="0" borderId="0" xfId="0" applyNumberFormat="1" applyFont="1" applyBorder="1" applyProtection="1"/>
    <xf numFmtId="164" fontId="46" fillId="0" borderId="0" xfId="0" applyNumberFormat="1" applyFont="1" applyBorder="1" applyAlignment="1" applyProtection="1">
      <alignment horizontal="center"/>
    </xf>
    <xf numFmtId="164" fontId="46" fillId="0" borderId="0" xfId="0" quotePrefix="1" applyNumberFormat="1" applyFont="1" applyBorder="1" applyAlignment="1" applyProtection="1">
      <alignment horizontal="center"/>
    </xf>
    <xf numFmtId="0" fontId="4" fillId="0" borderId="0" xfId="0" applyFont="1" applyBorder="1" applyProtection="1"/>
    <xf numFmtId="164" fontId="4" fillId="0" borderId="0" xfId="0" applyNumberFormat="1" applyFont="1" applyBorder="1" applyProtection="1"/>
    <xf numFmtId="0" fontId="0" fillId="6" borderId="3" xfId="0" applyFill="1" applyBorder="1" applyProtection="1"/>
    <xf numFmtId="0" fontId="0" fillId="6" borderId="0" xfId="0" applyFill="1" applyBorder="1" applyProtection="1"/>
    <xf numFmtId="0" fontId="3" fillId="6" borderId="38" xfId="0" applyFont="1" applyFill="1" applyBorder="1" applyAlignment="1" applyProtection="1">
      <alignment horizontal="left" wrapText="1"/>
    </xf>
    <xf numFmtId="0" fontId="3" fillId="6" borderId="0" xfId="0" applyFont="1" applyFill="1" applyBorder="1" applyAlignment="1" applyProtection="1">
      <alignment horizontal="left" wrapText="1"/>
    </xf>
    <xf numFmtId="0" fontId="3" fillId="6" borderId="2" xfId="0" applyFont="1" applyFill="1" applyBorder="1" applyProtection="1"/>
    <xf numFmtId="0" fontId="18" fillId="6" borderId="0" xfId="0" applyFont="1" applyFill="1" applyProtection="1"/>
    <xf numFmtId="0" fontId="3" fillId="6" borderId="0" xfId="0" applyFont="1" applyFill="1" applyBorder="1" applyAlignment="1" applyProtection="1">
      <alignment horizontal="center"/>
    </xf>
    <xf numFmtId="0" fontId="3" fillId="6" borderId="0" xfId="0" applyFont="1" applyFill="1" applyBorder="1" applyProtection="1"/>
    <xf numFmtId="2" fontId="3" fillId="6" borderId="0" xfId="0" applyNumberFormat="1" applyFont="1" applyFill="1" applyBorder="1" applyAlignment="1" applyProtection="1">
      <alignment horizontal="center" vertical="center"/>
    </xf>
    <xf numFmtId="0" fontId="4" fillId="6" borderId="0" xfId="0" applyFont="1" applyFill="1" applyBorder="1" applyProtection="1"/>
    <xf numFmtId="164" fontId="4" fillId="6" borderId="0" xfId="0" applyNumberFormat="1" applyFont="1" applyFill="1" applyBorder="1" applyProtection="1"/>
    <xf numFmtId="0" fontId="36" fillId="6" borderId="38" xfId="0" applyFont="1" applyFill="1" applyBorder="1" applyAlignment="1" applyProtection="1">
      <alignment horizontal="left" vertical="center" wrapText="1"/>
    </xf>
    <xf numFmtId="0" fontId="34" fillId="6" borderId="0" xfId="0" applyFont="1" applyFill="1" applyBorder="1" applyAlignment="1" applyProtection="1">
      <alignment horizontal="left" vertical="center" wrapText="1"/>
    </xf>
    <xf numFmtId="0" fontId="51" fillId="0" borderId="3" xfId="0" applyFont="1" applyBorder="1" applyAlignment="1" applyProtection="1">
      <alignment horizontal="left" vertical="center"/>
    </xf>
    <xf numFmtId="0" fontId="50" fillId="0" borderId="0" xfId="0" applyFont="1" applyAlignment="1" applyProtection="1">
      <alignment horizontal="left"/>
    </xf>
    <xf numFmtId="0" fontId="50" fillId="0" borderId="3" xfId="0" applyFont="1" applyBorder="1" applyAlignment="1" applyProtection="1">
      <alignment horizontal="left"/>
    </xf>
    <xf numFmtId="0" fontId="50" fillId="0" borderId="0" xfId="0" applyFont="1" applyBorder="1" applyAlignment="1" applyProtection="1">
      <alignment horizontal="left"/>
    </xf>
    <xf numFmtId="0" fontId="4" fillId="0" borderId="0" xfId="0" applyFont="1" applyBorder="1" applyAlignment="1" applyProtection="1">
      <alignment horizontal="left"/>
    </xf>
    <xf numFmtId="0" fontId="52" fillId="0" borderId="3" xfId="0" applyFont="1" applyBorder="1" applyAlignment="1" applyProtection="1">
      <alignment horizontal="left"/>
    </xf>
    <xf numFmtId="0" fontId="52" fillId="0" borderId="0" xfId="0" applyFont="1" applyBorder="1" applyAlignment="1" applyProtection="1">
      <alignment horizontal="left"/>
    </xf>
    <xf numFmtId="0" fontId="3" fillId="0" borderId="38" xfId="0" applyFont="1" applyBorder="1" applyAlignment="1" applyProtection="1">
      <alignment horizontal="left" vertical="top" wrapText="1"/>
    </xf>
    <xf numFmtId="0" fontId="53" fillId="0" borderId="0" xfId="0" applyFont="1" applyProtection="1"/>
    <xf numFmtId="0" fontId="53" fillId="0" borderId="0" xfId="0" applyFont="1" applyAlignment="1">
      <alignment vertical="center"/>
    </xf>
    <xf numFmtId="0" fontId="18" fillId="0" borderId="0" xfId="0" applyFont="1" applyAlignment="1" applyProtection="1">
      <alignment vertical="center"/>
    </xf>
    <xf numFmtId="2"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25" fillId="0" borderId="38" xfId="0" applyFont="1" applyBorder="1" applyAlignment="1" applyProtection="1">
      <alignment vertical="center"/>
    </xf>
    <xf numFmtId="0" fontId="49" fillId="0" borderId="2" xfId="0" applyFont="1" applyBorder="1" applyAlignment="1" applyProtection="1">
      <alignment horizontal="left" vertical="center"/>
    </xf>
    <xf numFmtId="0" fontId="3" fillId="0" borderId="0" xfId="0" applyFont="1" applyBorder="1" applyAlignment="1" applyProtection="1">
      <alignment horizontal="left" vertical="top" wrapText="1"/>
    </xf>
    <xf numFmtId="0" fontId="49" fillId="0" borderId="38" xfId="0" applyFont="1" applyBorder="1" applyAlignment="1" applyProtection="1">
      <alignment horizontal="left" vertical="center"/>
    </xf>
    <xf numFmtId="1" fontId="7" fillId="0" borderId="50" xfId="0" applyNumberFormat="1" applyFont="1" applyFill="1" applyBorder="1" applyAlignment="1" applyProtection="1">
      <alignment horizontal="center" vertical="center" wrapText="1"/>
      <protection locked="0"/>
    </xf>
    <xf numFmtId="2" fontId="7" fillId="0" borderId="19" xfId="0" applyNumberFormat="1" applyFont="1" applyFill="1" applyBorder="1" applyAlignment="1" applyProtection="1">
      <alignment vertical="center"/>
    </xf>
    <xf numFmtId="0" fontId="53" fillId="0" borderId="0" xfId="0" applyFont="1"/>
    <xf numFmtId="0" fontId="4" fillId="2" borderId="8" xfId="0" applyFont="1" applyFill="1" applyBorder="1" applyAlignment="1" applyProtection="1">
      <alignment horizontal="center" vertical="center" wrapText="1"/>
    </xf>
    <xf numFmtId="0" fontId="54" fillId="2" borderId="25" xfId="0" applyFont="1" applyFill="1" applyBorder="1" applyAlignment="1" applyProtection="1">
      <alignment horizontal="center" vertical="center" wrapText="1"/>
    </xf>
    <xf numFmtId="164" fontId="54" fillId="2" borderId="25" xfId="0" applyNumberFormat="1" applyFont="1" applyFill="1" applyBorder="1" applyAlignment="1" applyProtection="1">
      <alignment horizontal="center" vertical="center" wrapText="1"/>
    </xf>
    <xf numFmtId="0" fontId="56" fillId="0" borderId="3" xfId="0" applyFont="1" applyBorder="1" applyAlignment="1" applyProtection="1">
      <alignment vertical="center"/>
    </xf>
    <xf numFmtId="0" fontId="56" fillId="0" borderId="0" xfId="0" applyFont="1" applyBorder="1" applyAlignment="1" applyProtection="1">
      <alignment vertical="center"/>
    </xf>
    <xf numFmtId="0" fontId="54" fillId="2" borderId="8" xfId="0" applyFont="1" applyFill="1" applyBorder="1" applyAlignment="1" applyProtection="1">
      <alignment horizontal="center" vertical="center" wrapText="1"/>
    </xf>
    <xf numFmtId="167" fontId="31" fillId="0" borderId="19" xfId="0" applyNumberFormat="1" applyFont="1" applyFill="1" applyBorder="1" applyAlignment="1" applyProtection="1">
      <alignment horizontal="center" vertical="center" wrapText="1"/>
    </xf>
    <xf numFmtId="164" fontId="3" fillId="0" borderId="0" xfId="0" applyNumberFormat="1" applyFont="1" applyBorder="1" applyAlignment="1" applyProtection="1">
      <alignment horizontal="center" vertical="center" wrapText="1"/>
    </xf>
    <xf numFmtId="164" fontId="9" fillId="2" borderId="19" xfId="0" applyNumberFormat="1" applyFont="1" applyFill="1" applyBorder="1" applyAlignment="1" applyProtection="1">
      <alignment horizontal="center" vertical="center" wrapText="1"/>
    </xf>
    <xf numFmtId="164" fontId="7" fillId="0" borderId="19"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164" fontId="6" fillId="0" borderId="0" xfId="0" applyNumberFormat="1" applyFont="1" applyBorder="1" applyAlignment="1" applyProtection="1">
      <alignment horizontal="center" vertical="center" wrapText="1"/>
    </xf>
    <xf numFmtId="0" fontId="4" fillId="0" borderId="27" xfId="0" applyFont="1" applyBorder="1" applyAlignment="1" applyProtection="1">
      <alignment horizontal="left"/>
    </xf>
    <xf numFmtId="0" fontId="33" fillId="0" borderId="38" xfId="0" applyFont="1" applyBorder="1" applyProtection="1"/>
    <xf numFmtId="2" fontId="33" fillId="0" borderId="0" xfId="0" applyNumberFormat="1" applyFont="1" applyBorder="1" applyProtection="1"/>
    <xf numFmtId="164" fontId="33" fillId="0" borderId="0" xfId="0" applyNumberFormat="1" applyFont="1" applyBorder="1" applyProtection="1"/>
    <xf numFmtId="0" fontId="49" fillId="0" borderId="2" xfId="0" applyFont="1" applyBorder="1" applyAlignment="1" applyProtection="1">
      <alignment vertical="center"/>
    </xf>
    <xf numFmtId="0" fontId="49" fillId="0" borderId="0" xfId="0" applyFont="1" applyAlignment="1" applyProtection="1"/>
    <xf numFmtId="166" fontId="3" fillId="0" borderId="0" xfId="0" applyNumberFormat="1" applyFont="1" applyBorder="1" applyAlignment="1" applyProtection="1">
      <alignment horizontal="center" vertical="center"/>
    </xf>
    <xf numFmtId="166" fontId="36" fillId="0" borderId="0" xfId="0" applyNumberFormat="1" applyFont="1" applyBorder="1" applyAlignment="1" applyProtection="1">
      <alignment horizontal="center" vertical="center"/>
    </xf>
    <xf numFmtId="2" fontId="36" fillId="0" borderId="0" xfId="0" applyNumberFormat="1" applyFont="1" applyBorder="1" applyAlignment="1" applyProtection="1">
      <alignment vertical="center"/>
    </xf>
    <xf numFmtId="0" fontId="4"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38" xfId="0" applyFont="1" applyBorder="1" applyAlignment="1" applyProtection="1">
      <alignment horizontal="left" vertical="top" wrapText="1"/>
    </xf>
    <xf numFmtId="0" fontId="12" fillId="0" borderId="0" xfId="0" applyFont="1" applyBorder="1" applyAlignment="1" applyProtection="1">
      <alignment horizontal="center" vertical="center" wrapText="1"/>
    </xf>
    <xf numFmtId="0" fontId="10" fillId="0" borderId="0" xfId="0" applyFont="1" applyAlignment="1">
      <alignment vertical="center"/>
    </xf>
    <xf numFmtId="0" fontId="53" fillId="0" borderId="0" xfId="0" applyFont="1" applyBorder="1"/>
    <xf numFmtId="0" fontId="53" fillId="0" borderId="0" xfId="0" applyFont="1" applyAlignment="1"/>
    <xf numFmtId="0" fontId="60" fillId="0" borderId="0" xfId="0" applyFont="1" applyProtection="1"/>
    <xf numFmtId="0" fontId="53" fillId="0" borderId="0" xfId="0" applyFont="1" applyAlignment="1">
      <alignment horizontal="center"/>
    </xf>
    <xf numFmtId="0" fontId="10" fillId="0" borderId="0" xfId="0" applyFont="1" applyProtection="1"/>
    <xf numFmtId="0" fontId="10" fillId="0" borderId="0" xfId="0" applyFont="1"/>
    <xf numFmtId="0" fontId="4" fillId="2" borderId="33" xfId="0" applyFont="1" applyFill="1" applyBorder="1" applyAlignment="1" applyProtection="1">
      <alignment horizontal="center" vertical="center"/>
    </xf>
    <xf numFmtId="0" fontId="4" fillId="2" borderId="25" xfId="0" applyFont="1" applyFill="1" applyBorder="1" applyAlignment="1" applyProtection="1">
      <alignment horizontal="center" vertical="center" wrapText="1"/>
    </xf>
    <xf numFmtId="164" fontId="4" fillId="2" borderId="25" xfId="0" applyNumberFormat="1" applyFont="1" applyFill="1" applyBorder="1" applyAlignment="1" applyProtection="1">
      <alignment horizontal="center" vertical="center"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10" fillId="0" borderId="0" xfId="0" applyFont="1" applyAlignment="1">
      <alignment wrapText="1"/>
    </xf>
    <xf numFmtId="0" fontId="10" fillId="0" borderId="0" xfId="0" applyFont="1" applyAlignment="1" applyProtection="1">
      <alignment vertical="center"/>
    </xf>
    <xf numFmtId="0" fontId="10" fillId="0" borderId="0" xfId="0" applyFont="1" applyAlignment="1">
      <alignment horizontal="center"/>
    </xf>
    <xf numFmtId="0" fontId="3" fillId="0" borderId="38" xfId="0" applyFont="1" applyBorder="1" applyAlignment="1" applyProtection="1">
      <alignment horizontal="left" vertical="center"/>
    </xf>
    <xf numFmtId="0" fontId="3" fillId="0" borderId="38" xfId="0" applyFont="1" applyBorder="1" applyAlignment="1" applyProtection="1"/>
    <xf numFmtId="49" fontId="3" fillId="0" borderId="39" xfId="0" applyNumberFormat="1" applyFont="1" applyBorder="1" applyAlignment="1" applyProtection="1">
      <alignment vertical="top"/>
    </xf>
    <xf numFmtId="2" fontId="3" fillId="0" borderId="51" xfId="0" applyNumberFormat="1" applyFont="1" applyBorder="1" applyAlignment="1" applyProtection="1">
      <alignment horizontal="center" vertical="center"/>
      <protection locked="0"/>
    </xf>
    <xf numFmtId="0" fontId="7" fillId="0" borderId="50" xfId="0" applyNumberFormat="1" applyFont="1" applyFill="1" applyBorder="1" applyAlignment="1" applyProtection="1">
      <alignment horizontal="center" vertical="center" wrapText="1"/>
      <protection locked="0"/>
    </xf>
    <xf numFmtId="2" fontId="3" fillId="0" borderId="53"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center"/>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0" fontId="35" fillId="0" borderId="38"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8" xfId="0" applyFont="1" applyBorder="1" applyAlignment="1" applyProtection="1">
      <alignment horizontal="left" vertical="center"/>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49" fontId="4" fillId="0" borderId="0" xfId="0" applyNumberFormat="1" applyFont="1" applyBorder="1" applyAlignment="1" applyProtection="1">
      <alignment horizontal="left" vertical="top" wrapText="1"/>
    </xf>
    <xf numFmtId="0" fontId="12" fillId="0" borderId="0" xfId="0" applyFont="1" applyBorder="1" applyAlignment="1" applyProtection="1">
      <alignment horizontal="center" vertical="center" wrapText="1"/>
    </xf>
    <xf numFmtId="49" fontId="3" fillId="0" borderId="20" xfId="0" applyNumberFormat="1" applyFont="1" applyBorder="1" applyAlignment="1" applyProtection="1">
      <alignment horizontal="left" vertical="top" wrapText="1"/>
    </xf>
    <xf numFmtId="0" fontId="0" fillId="0" borderId="14" xfId="0" applyBorder="1" applyAlignment="1" applyProtection="1">
      <alignment horizontal="left" vertical="top" wrapText="1"/>
    </xf>
    <xf numFmtId="0" fontId="0" fillId="0" borderId="21" xfId="0" applyBorder="1" applyAlignment="1" applyProtection="1">
      <alignment horizontal="left" vertical="top" wrapText="1"/>
    </xf>
    <xf numFmtId="0" fontId="3" fillId="0" borderId="0" xfId="0" applyFont="1" applyBorder="1" applyAlignment="1" applyProtection="1">
      <alignment horizontal="left"/>
    </xf>
    <xf numFmtId="0" fontId="3" fillId="0" borderId="0" xfId="0" applyFont="1" applyBorder="1" applyAlignment="1" applyProtection="1">
      <alignment horizontal="left"/>
    </xf>
    <xf numFmtId="0" fontId="61" fillId="0" borderId="0" xfId="0" applyFont="1" applyBorder="1" applyProtection="1"/>
    <xf numFmtId="0" fontId="61" fillId="0" borderId="0" xfId="0" applyFont="1" applyBorder="1" applyAlignment="1" applyProtection="1"/>
    <xf numFmtId="0" fontId="61" fillId="0" borderId="0" xfId="0" applyFont="1" applyBorder="1" applyAlignment="1" applyProtection="1">
      <alignment horizontal="left" vertical="center"/>
    </xf>
    <xf numFmtId="0" fontId="61" fillId="0" borderId="0" xfId="0" applyFont="1" applyBorder="1" applyAlignment="1" applyProtection="1">
      <alignment horizontal="left"/>
    </xf>
    <xf numFmtId="0" fontId="62" fillId="0" borderId="0" xfId="0" applyFont="1" applyProtection="1"/>
    <xf numFmtId="0" fontId="62" fillId="0" borderId="0" xfId="0" applyFont="1"/>
    <xf numFmtId="0" fontId="63" fillId="0" borderId="0" xfId="0" applyFont="1"/>
    <xf numFmtId="0" fontId="61" fillId="0" borderId="0" xfId="0" applyFont="1" applyProtection="1"/>
    <xf numFmtId="0" fontId="61" fillId="0" borderId="54" xfId="0" applyFont="1" applyBorder="1" applyAlignment="1" applyProtection="1"/>
    <xf numFmtId="0" fontId="61" fillId="0" borderId="55" xfId="0" applyFont="1" applyBorder="1" applyAlignment="1" applyProtection="1">
      <alignment horizontal="left" vertical="center"/>
    </xf>
    <xf numFmtId="0" fontId="61" fillId="0" borderId="55" xfId="0" applyFont="1" applyBorder="1" applyAlignment="1" applyProtection="1">
      <alignment horizontal="left"/>
    </xf>
    <xf numFmtId="0" fontId="61" fillId="0" borderId="56" xfId="0" applyFont="1" applyBorder="1" applyProtection="1"/>
    <xf numFmtId="0" fontId="18" fillId="0" borderId="38" xfId="0" applyFont="1" applyBorder="1" applyAlignment="1" applyProtection="1"/>
    <xf numFmtId="0" fontId="10" fillId="0" borderId="0" xfId="0" applyFont="1" applyBorder="1" applyAlignment="1" applyProtection="1">
      <alignment horizontal="left"/>
    </xf>
    <xf numFmtId="0" fontId="61" fillId="0" borderId="3" xfId="0" applyFont="1" applyBorder="1" applyProtection="1"/>
    <xf numFmtId="0" fontId="61" fillId="0" borderId="38" xfId="0" applyFont="1" applyBorder="1" applyAlignment="1" applyProtection="1"/>
    <xf numFmtId="0" fontId="61" fillId="0" borderId="57" xfId="0" applyFont="1" applyBorder="1" applyAlignment="1" applyProtection="1"/>
    <xf numFmtId="0" fontId="61" fillId="0" borderId="58" xfId="0" applyFont="1" applyBorder="1" applyAlignment="1" applyProtection="1">
      <alignment horizontal="left" vertical="center"/>
    </xf>
    <xf numFmtId="0" fontId="61" fillId="0" borderId="58" xfId="0" applyFont="1" applyBorder="1" applyAlignment="1" applyProtection="1">
      <alignment horizontal="left"/>
    </xf>
    <xf numFmtId="0" fontId="61" fillId="0" borderId="59" xfId="0" applyFont="1" applyBorder="1" applyProtection="1"/>
    <xf numFmtId="0" fontId="50" fillId="0" borderId="0" xfId="0" applyFont="1" applyAlignment="1" applyProtection="1">
      <alignment horizontal="left"/>
    </xf>
    <xf numFmtId="0" fontId="17" fillId="0" borderId="0" xfId="0" applyFont="1" applyBorder="1" applyAlignment="1" applyProtection="1">
      <alignment vertical="center"/>
    </xf>
    <xf numFmtId="0" fontId="12" fillId="0" borderId="0" xfId="0" applyFont="1" applyBorder="1" applyAlignment="1" applyProtection="1">
      <alignment horizontal="center" vertical="center" wrapText="1"/>
    </xf>
    <xf numFmtId="0" fontId="42" fillId="0" borderId="40"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41" xfId="0" applyFont="1" applyBorder="1" applyAlignment="1">
      <alignment horizontal="center" vertical="center" wrapText="1"/>
    </xf>
    <xf numFmtId="2" fontId="0" fillId="0" borderId="0" xfId="0" applyNumberFormat="1"/>
    <xf numFmtId="0" fontId="3" fillId="0" borderId="38"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3" xfId="0" applyFont="1" applyBorder="1" applyAlignment="1">
      <alignment vertical="center"/>
    </xf>
    <xf numFmtId="0" fontId="3" fillId="0" borderId="0" xfId="0" applyFont="1" applyAlignment="1">
      <alignment vertical="center"/>
    </xf>
    <xf numFmtId="0" fontId="36" fillId="0" borderId="0" xfId="0" applyFont="1" applyAlignment="1">
      <alignment horizontal="center" vertical="center"/>
    </xf>
    <xf numFmtId="0" fontId="4" fillId="0" borderId="0" xfId="0" applyFont="1"/>
    <xf numFmtId="164" fontId="4" fillId="0" borderId="0" xfId="0" applyNumberFormat="1" applyFont="1"/>
    <xf numFmtId="0" fontId="3" fillId="0" borderId="38" xfId="0" applyFont="1" applyBorder="1" applyAlignment="1">
      <alignment horizontal="left" vertical="top"/>
    </xf>
    <xf numFmtId="0" fontId="15" fillId="0" borderId="38" xfId="0" applyFont="1" applyBorder="1" applyAlignment="1">
      <alignment vertical="center"/>
    </xf>
    <xf numFmtId="165" fontId="3" fillId="0" borderId="0" xfId="0" applyNumberFormat="1" applyFont="1" applyAlignment="1">
      <alignment horizontal="center" vertical="center"/>
    </xf>
    <xf numFmtId="0" fontId="3" fillId="0" borderId="0" xfId="0" applyFont="1"/>
    <xf numFmtId="2" fontId="12" fillId="0" borderId="0" xfId="0" applyNumberFormat="1" applyFont="1" applyAlignment="1">
      <alignment horizontal="center" vertical="center"/>
    </xf>
    <xf numFmtId="0" fontId="3" fillId="0" borderId="0" xfId="0" applyFont="1" applyBorder="1" applyAlignment="1" applyProtection="1">
      <alignment horizontal="left" vertical="top"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168" fontId="3" fillId="3" borderId="0" xfId="0" applyNumberFormat="1" applyFont="1" applyFill="1" applyAlignment="1">
      <alignment horizontal="center" vertical="center"/>
    </xf>
    <xf numFmtId="0" fontId="50" fillId="0" borderId="0" xfId="0" applyFont="1" applyAlignment="1" applyProtection="1">
      <alignment horizontal="left"/>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top" wrapText="1"/>
    </xf>
    <xf numFmtId="0" fontId="37" fillId="0" borderId="0" xfId="0" applyFont="1" applyBorder="1" applyAlignment="1" applyProtection="1">
      <alignment horizontal="center" vertical="center" wrapText="1"/>
    </xf>
    <xf numFmtId="0" fontId="34" fillId="0" borderId="38" xfId="0" applyFont="1" applyBorder="1" applyProtection="1"/>
    <xf numFmtId="2" fontId="64" fillId="0" borderId="43" xfId="0" applyNumberFormat="1" applyFont="1" applyBorder="1" applyAlignment="1">
      <alignment horizontal="center" vertical="center"/>
    </xf>
    <xf numFmtId="0" fontId="35" fillId="0" borderId="0" xfId="0" applyFont="1"/>
    <xf numFmtId="0" fontId="3" fillId="0" borderId="0" xfId="0" applyFont="1" applyBorder="1" applyAlignment="1" applyProtection="1">
      <alignment vertical="top" wrapText="1"/>
    </xf>
    <xf numFmtId="2" fontId="3" fillId="0" borderId="0" xfId="0" applyNumberFormat="1" applyFont="1" applyBorder="1" applyAlignment="1" applyProtection="1">
      <alignment horizontal="center" vertical="center"/>
      <protection locked="0"/>
    </xf>
    <xf numFmtId="0" fontId="30" fillId="0" borderId="38" xfId="0" applyFont="1" applyBorder="1" applyProtection="1"/>
    <xf numFmtId="0" fontId="3" fillId="0" borderId="0" xfId="0" applyFont="1" applyBorder="1" applyAlignment="1" applyProtection="1">
      <alignment horizontal="left"/>
    </xf>
    <xf numFmtId="0" fontId="3" fillId="0" borderId="38" xfId="0" applyFont="1" applyBorder="1" applyAlignment="1" applyProtection="1">
      <alignment horizontal="left" vertical="top" wrapText="1"/>
    </xf>
    <xf numFmtId="0" fontId="3" fillId="0" borderId="0" xfId="0" applyFont="1" applyBorder="1" applyAlignment="1" applyProtection="1">
      <alignment horizontal="left" vertical="top" wrapText="1"/>
    </xf>
    <xf numFmtId="171" fontId="3" fillId="0" borderId="48" xfId="0" applyNumberFormat="1" applyFont="1" applyFill="1" applyBorder="1" applyAlignment="1" applyProtection="1">
      <alignment horizontal="center" vertical="center"/>
    </xf>
    <xf numFmtId="171" fontId="3" fillId="0" borderId="49" xfId="0" applyNumberFormat="1" applyFont="1" applyFill="1" applyBorder="1" applyAlignment="1" applyProtection="1">
      <alignment horizontal="center" vertical="center"/>
    </xf>
    <xf numFmtId="0" fontId="4" fillId="0" borderId="18" xfId="0" applyFont="1" applyBorder="1" applyAlignment="1" applyProtection="1">
      <alignment horizontal="left" vertical="center"/>
      <protection locked="0"/>
    </xf>
    <xf numFmtId="0" fontId="10" fillId="0" borderId="18"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3" fillId="0" borderId="18" xfId="0" applyFont="1" applyBorder="1" applyAlignment="1" applyProtection="1">
      <alignment horizontal="left" vertical="center"/>
      <protection locked="0"/>
    </xf>
    <xf numFmtId="0" fontId="0" fillId="0" borderId="18" xfId="0" applyBorder="1" applyAlignment="1" applyProtection="1">
      <alignment horizontal="left"/>
      <protection locked="0"/>
    </xf>
    <xf numFmtId="0" fontId="3" fillId="0" borderId="18" xfId="0" applyFont="1" applyBorder="1" applyAlignment="1" applyProtection="1">
      <alignment horizontal="left"/>
      <protection locked="0"/>
    </xf>
    <xf numFmtId="164" fontId="9" fillId="2" borderId="0" xfId="0" applyNumberFormat="1" applyFont="1" applyFill="1" applyBorder="1" applyAlignment="1" applyProtection="1">
      <alignment horizontal="center" vertical="center" wrapText="1"/>
    </xf>
    <xf numFmtId="164" fontId="9" fillId="2" borderId="17" xfId="0" applyNumberFormat="1" applyFont="1" applyFill="1" applyBorder="1" applyAlignment="1" applyProtection="1">
      <alignment horizontal="center" vertical="center" wrapText="1"/>
    </xf>
    <xf numFmtId="0" fontId="54" fillId="2" borderId="33" xfId="0"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0" fontId="10" fillId="0" borderId="0" xfId="0" applyFont="1" applyAlignment="1">
      <alignment horizontal="left" wrapText="1"/>
    </xf>
    <xf numFmtId="170" fontId="4" fillId="2" borderId="0" xfId="0" applyNumberFormat="1" applyFont="1" applyFill="1" applyBorder="1" applyAlignment="1" applyProtection="1">
      <alignment horizontal="center" vertical="center" wrapText="1"/>
      <protection locked="0"/>
    </xf>
    <xf numFmtId="169" fontId="3" fillId="0" borderId="23" xfId="0" applyNumberFormat="1" applyFont="1" applyBorder="1" applyAlignment="1" applyProtection="1">
      <alignment horizontal="center" vertical="center"/>
      <protection locked="0"/>
    </xf>
    <xf numFmtId="169" fontId="3" fillId="0" borderId="24" xfId="0" applyNumberFormat="1" applyFont="1" applyBorder="1" applyAlignment="1" applyProtection="1">
      <alignment horizontal="center" vertical="center"/>
      <protection locked="0"/>
    </xf>
    <xf numFmtId="7" fontId="4" fillId="5" borderId="48" xfId="0" applyNumberFormat="1" applyFont="1" applyFill="1" applyBorder="1" applyAlignment="1" applyProtection="1">
      <alignment horizontal="center" vertical="center" wrapText="1"/>
    </xf>
    <xf numFmtId="7" fontId="4" fillId="5" borderId="49" xfId="0" applyNumberFormat="1" applyFont="1" applyFill="1" applyBorder="1" applyAlignment="1" applyProtection="1">
      <alignment horizontal="center" vertical="center" wrapText="1"/>
    </xf>
    <xf numFmtId="0" fontId="49" fillId="0" borderId="2" xfId="0" applyFont="1" applyBorder="1" applyAlignment="1" applyProtection="1">
      <alignment horizontal="left" vertical="center"/>
    </xf>
    <xf numFmtId="0" fontId="49" fillId="0" borderId="0" xfId="0" applyFont="1" applyAlignment="1" applyProtection="1">
      <alignment horizontal="left"/>
    </xf>
    <xf numFmtId="49" fontId="3" fillId="0" borderId="23" xfId="0" applyNumberFormat="1" applyFont="1" applyBorder="1" applyAlignment="1" applyProtection="1">
      <alignment horizontal="center" vertical="top" wrapText="1"/>
      <protection locked="0"/>
    </xf>
    <xf numFmtId="49" fontId="3" fillId="0" borderId="22" xfId="0" applyNumberFormat="1" applyFont="1" applyBorder="1" applyAlignment="1" applyProtection="1">
      <alignment horizontal="center" vertical="top" wrapText="1"/>
      <protection locked="0"/>
    </xf>
    <xf numFmtId="49" fontId="3" fillId="0" borderId="24" xfId="0" applyNumberFormat="1" applyFont="1" applyBorder="1" applyAlignment="1" applyProtection="1">
      <alignment horizontal="center" vertical="top" wrapText="1"/>
      <protection locked="0"/>
    </xf>
    <xf numFmtId="164" fontId="4" fillId="2" borderId="0" xfId="0" applyNumberFormat="1" applyFont="1" applyFill="1" applyBorder="1" applyAlignment="1" applyProtection="1">
      <alignment horizontal="center" vertical="center" wrapText="1"/>
    </xf>
    <xf numFmtId="169" fontId="3" fillId="0" borderId="46" xfId="0" applyNumberFormat="1" applyFont="1" applyBorder="1" applyAlignment="1" applyProtection="1">
      <alignment horizontal="center" vertical="center" wrapText="1"/>
      <protection locked="0"/>
    </xf>
    <xf numFmtId="169" fontId="3" fillId="0" borderId="47" xfId="0" applyNumberFormat="1" applyFont="1" applyBorder="1" applyAlignment="1" applyProtection="1">
      <alignment horizontal="center" vertical="center" wrapText="1"/>
      <protection locked="0"/>
    </xf>
    <xf numFmtId="0" fontId="37" fillId="0" borderId="0" xfId="0" applyFont="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1" fontId="7" fillId="0" borderId="23" xfId="0" applyNumberFormat="1" applyFont="1" applyBorder="1" applyAlignment="1" applyProtection="1">
      <alignment horizontal="center" vertical="center" wrapText="1"/>
      <protection locked="0"/>
    </xf>
    <xf numFmtId="1" fontId="7" fillId="0" borderId="24" xfId="0" applyNumberFormat="1" applyFont="1" applyBorder="1" applyAlignment="1" applyProtection="1">
      <alignment horizontal="center" vertical="center" wrapText="1"/>
      <protection locked="0"/>
    </xf>
    <xf numFmtId="0" fontId="7" fillId="0" borderId="23"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0" borderId="0" xfId="0" applyFont="1" applyBorder="1" applyAlignment="1" applyProtection="1">
      <alignment horizontal="left"/>
    </xf>
    <xf numFmtId="0" fontId="55" fillId="0" borderId="31" xfId="0" applyFont="1" applyFill="1" applyBorder="1" applyAlignment="1" applyProtection="1">
      <alignment horizontal="center" vertical="center" wrapText="1"/>
    </xf>
    <xf numFmtId="0" fontId="55" fillId="0" borderId="45" xfId="0" applyFont="1" applyFill="1" applyBorder="1" applyAlignment="1" applyProtection="1">
      <alignment horizontal="center" vertical="center" wrapText="1"/>
    </xf>
    <xf numFmtId="0" fontId="55" fillId="0" borderId="34"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50" fillId="0" borderId="0" xfId="0" applyFont="1" applyAlignment="1" applyProtection="1">
      <alignment horizontal="left"/>
    </xf>
    <xf numFmtId="0" fontId="42" fillId="0" borderId="40"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41" xfId="0" applyFont="1" applyBorder="1" applyAlignment="1">
      <alignment horizontal="center" vertical="center" wrapText="1"/>
    </xf>
    <xf numFmtId="4" fontId="54" fillId="3" borderId="23" xfId="0" applyNumberFormat="1" applyFont="1" applyFill="1" applyBorder="1" applyAlignment="1" applyProtection="1">
      <alignment horizontal="center" vertical="center" wrapText="1"/>
    </xf>
    <xf numFmtId="4" fontId="54" fillId="3" borderId="24" xfId="0" applyNumberFormat="1" applyFont="1" applyFill="1" applyBorder="1" applyAlignment="1" applyProtection="1">
      <alignment horizontal="center" vertical="center" wrapText="1"/>
    </xf>
    <xf numFmtId="4" fontId="54" fillId="3" borderId="29" xfId="0" applyNumberFormat="1" applyFont="1" applyFill="1" applyBorder="1" applyAlignment="1" applyProtection="1">
      <alignment horizontal="center" vertical="center" wrapText="1"/>
    </xf>
    <xf numFmtId="4" fontId="54" fillId="3" borderId="34" xfId="0" applyNumberFormat="1" applyFont="1" applyFill="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42" fillId="0" borderId="43" xfId="0" applyFont="1" applyBorder="1" applyAlignment="1">
      <alignment horizontal="center" vertical="center" wrapText="1"/>
    </xf>
    <xf numFmtId="0" fontId="42" fillId="0" borderId="44" xfId="0" applyFont="1" applyBorder="1" applyAlignment="1">
      <alignment horizontal="center" vertical="center" wrapText="1"/>
    </xf>
    <xf numFmtId="0" fontId="42" fillId="0" borderId="42" xfId="0" applyFont="1" applyBorder="1" applyAlignment="1">
      <alignment horizontal="center" vertical="center" wrapText="1"/>
    </xf>
    <xf numFmtId="49" fontId="3" fillId="0" borderId="12" xfId="0" applyNumberFormat="1"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17" xfId="0" applyFont="1" applyBorder="1" applyAlignment="1" applyProtection="1">
      <alignment horizontal="left" vertical="center" wrapText="1"/>
    </xf>
    <xf numFmtId="49" fontId="3" fillId="0" borderId="12"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49" fontId="3" fillId="0" borderId="17" xfId="0" applyNumberFormat="1" applyFont="1" applyBorder="1" applyAlignment="1" applyProtection="1">
      <alignment horizontal="left" vertical="top" wrapText="1"/>
    </xf>
    <xf numFmtId="49" fontId="10" fillId="0" borderId="12"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49" fontId="10" fillId="0" borderId="17" xfId="0" applyNumberFormat="1" applyFont="1" applyBorder="1" applyAlignment="1" applyProtection="1">
      <alignment horizontal="left" vertical="top" wrapText="1"/>
    </xf>
    <xf numFmtId="49" fontId="3" fillId="0" borderId="23" xfId="0" applyNumberFormat="1"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49" fontId="3" fillId="0" borderId="12" xfId="0" applyNumberFormat="1" applyFont="1" applyBorder="1" applyAlignment="1" applyProtection="1">
      <alignment horizontal="left" wrapText="1"/>
    </xf>
    <xf numFmtId="49" fontId="3" fillId="0" borderId="0" xfId="0" applyNumberFormat="1" applyFont="1" applyBorder="1" applyAlignment="1" applyProtection="1">
      <alignment horizontal="left" wrapText="1"/>
    </xf>
    <xf numFmtId="49" fontId="3" fillId="0" borderId="17" xfId="0" applyNumberFormat="1" applyFont="1" applyBorder="1" applyAlignment="1" applyProtection="1">
      <alignment horizontal="left" wrapText="1"/>
    </xf>
    <xf numFmtId="49" fontId="4" fillId="0" borderId="12"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7" xfId="0" applyNumberFormat="1" applyFont="1" applyBorder="1" applyAlignment="1" applyProtection="1">
      <alignment horizontal="left" vertical="top" wrapText="1"/>
    </xf>
    <xf numFmtId="0" fontId="3" fillId="0" borderId="12" xfId="0" applyNumberFormat="1" applyFont="1" applyBorder="1" applyAlignment="1" applyProtection="1">
      <alignment horizontal="left" vertical="top" wrapText="1"/>
    </xf>
    <xf numFmtId="0" fontId="18" fillId="0" borderId="0" xfId="0" applyNumberFormat="1" applyFont="1" applyAlignment="1" applyProtection="1">
      <alignment horizontal="left" vertical="top" wrapText="1"/>
    </xf>
    <xf numFmtId="0" fontId="18" fillId="0" borderId="17" xfId="0" applyNumberFormat="1" applyFont="1" applyBorder="1" applyAlignment="1" applyProtection="1">
      <alignment horizontal="left" vertical="top" wrapText="1"/>
    </xf>
    <xf numFmtId="0" fontId="18" fillId="0" borderId="12" xfId="0" applyNumberFormat="1" applyFont="1" applyBorder="1" applyAlignment="1" applyProtection="1">
      <alignment horizontal="left" vertical="top" wrapText="1"/>
    </xf>
    <xf numFmtId="49" fontId="3" fillId="0" borderId="12"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12" fillId="0" borderId="0" xfId="0" applyFont="1" applyBorder="1" applyAlignment="1" applyProtection="1">
      <alignment horizontal="center" vertical="center" wrapText="1"/>
    </xf>
    <xf numFmtId="49" fontId="3" fillId="0" borderId="39" xfId="0" applyNumberFormat="1" applyFont="1" applyBorder="1" applyAlignment="1" applyProtection="1">
      <alignment horizontal="left" vertical="top" wrapText="1"/>
    </xf>
    <xf numFmtId="49" fontId="3" fillId="0" borderId="15" xfId="0" applyNumberFormat="1" applyFont="1" applyFill="1" applyBorder="1" applyAlignment="1" applyProtection="1">
      <alignment horizontal="center" vertical="top" wrapText="1"/>
      <protection locked="0"/>
    </xf>
    <xf numFmtId="49" fontId="3" fillId="0" borderId="4" xfId="0" applyNumberFormat="1" applyFont="1" applyFill="1" applyBorder="1" applyAlignment="1" applyProtection="1">
      <alignment horizontal="center" vertical="top" wrapText="1"/>
      <protection locked="0"/>
    </xf>
    <xf numFmtId="49" fontId="3" fillId="0" borderId="16" xfId="0" applyNumberFormat="1" applyFont="1" applyFill="1" applyBorder="1" applyAlignment="1" applyProtection="1">
      <alignment horizontal="center" vertical="top" wrapText="1"/>
      <protection locked="0"/>
    </xf>
    <xf numFmtId="0" fontId="0" fillId="0" borderId="39" xfId="0" applyBorder="1" applyAlignment="1">
      <alignment horizontal="center" vertical="top" wrapText="1"/>
    </xf>
    <xf numFmtId="0" fontId="0" fillId="0" borderId="0" xfId="0" applyBorder="1" applyAlignment="1">
      <alignment horizontal="center" vertical="top" wrapText="1"/>
    </xf>
    <xf numFmtId="0" fontId="0" fillId="0" borderId="17" xfId="0" applyBorder="1" applyAlignment="1">
      <alignment horizontal="center" vertical="top" wrapText="1"/>
    </xf>
    <xf numFmtId="0" fontId="0" fillId="0" borderId="20" xfId="0" applyBorder="1" applyAlignment="1">
      <alignment horizontal="center" vertical="top" wrapText="1"/>
    </xf>
    <xf numFmtId="0" fontId="0" fillId="0" borderId="14" xfId="0" applyBorder="1" applyAlignment="1">
      <alignment horizontal="center" vertical="top" wrapText="1"/>
    </xf>
    <xf numFmtId="0" fontId="0" fillId="0" borderId="21" xfId="0" applyBorder="1" applyAlignment="1">
      <alignment horizontal="center" vertical="top" wrapText="1"/>
    </xf>
    <xf numFmtId="49" fontId="3" fillId="0" borderId="0" xfId="0" applyNumberFormat="1" applyFont="1" applyBorder="1" applyAlignment="1" applyProtection="1">
      <alignment horizontal="left" vertical="center" wrapText="1"/>
    </xf>
    <xf numFmtId="49" fontId="3" fillId="0" borderId="17" xfId="0" applyNumberFormat="1" applyFont="1" applyBorder="1" applyAlignment="1" applyProtection="1">
      <alignment horizontal="left" vertical="center" wrapText="1"/>
    </xf>
    <xf numFmtId="49" fontId="3" fillId="0" borderId="46" xfId="0" applyNumberFormat="1" applyFont="1" applyBorder="1" applyAlignment="1" applyProtection="1">
      <alignment horizontal="center" vertical="center"/>
      <protection locked="0"/>
    </xf>
    <xf numFmtId="49" fontId="3" fillId="0" borderId="52" xfId="0" applyNumberFormat="1" applyFont="1" applyBorder="1" applyAlignment="1" applyProtection="1">
      <alignment horizontal="center" vertical="center"/>
      <protection locked="0"/>
    </xf>
    <xf numFmtId="0" fontId="0" fillId="0" borderId="47" xfId="0" applyBorder="1" applyAlignment="1" applyProtection="1">
      <alignment vertical="center"/>
      <protection locked="0"/>
    </xf>
    <xf numFmtId="0" fontId="55" fillId="0" borderId="32" xfId="0" applyFont="1" applyFill="1" applyBorder="1" applyAlignment="1" applyProtection="1">
      <alignment horizontal="center" vertical="center" wrapText="1"/>
    </xf>
    <xf numFmtId="0" fontId="55" fillId="0" borderId="22" xfId="0"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wrapText="1"/>
    </xf>
    <xf numFmtId="0" fontId="7" fillId="0" borderId="23" xfId="0" applyNumberFormat="1" applyFont="1" applyBorder="1" applyAlignment="1" applyProtection="1">
      <alignment horizontal="center" vertical="center" wrapText="1"/>
      <protection locked="0"/>
    </xf>
    <xf numFmtId="0" fontId="7" fillId="0" borderId="24" xfId="0" applyNumberFormat="1" applyFont="1" applyBorder="1" applyAlignment="1" applyProtection="1">
      <alignment horizontal="center" vertical="center" wrapText="1"/>
      <protection locked="0"/>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14" fontId="3" fillId="0" borderId="15"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14" fontId="3" fillId="0" borderId="16" xfId="0" applyNumberFormat="1" applyFont="1" applyBorder="1" applyAlignment="1" applyProtection="1">
      <alignment horizontal="center" vertical="center"/>
      <protection locked="0"/>
    </xf>
    <xf numFmtId="14" fontId="3" fillId="0" borderId="23" xfId="0" applyNumberFormat="1" applyFont="1" applyBorder="1" applyAlignment="1" applyProtection="1">
      <alignment horizontal="center" vertical="center"/>
      <protection locked="0"/>
    </xf>
    <xf numFmtId="14" fontId="3" fillId="0" borderId="22" xfId="0" applyNumberFormat="1" applyFont="1" applyBorder="1" applyAlignment="1" applyProtection="1">
      <alignment horizontal="center" vertical="center"/>
      <protection locked="0"/>
    </xf>
    <xf numFmtId="14" fontId="3" fillId="0" borderId="24" xfId="0" applyNumberFormat="1" applyFont="1" applyBorder="1" applyAlignment="1" applyProtection="1">
      <alignment horizontal="center" vertical="center"/>
      <protection locked="0"/>
    </xf>
    <xf numFmtId="49" fontId="18" fillId="0" borderId="23"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8" fillId="0" borderId="24" xfId="0" applyNumberFormat="1" applyFont="1" applyBorder="1" applyAlignment="1" applyProtection="1">
      <alignment horizontal="center" vertical="center"/>
      <protection locked="0"/>
    </xf>
    <xf numFmtId="0" fontId="7" fillId="0" borderId="23" xfId="0" applyNumberFormat="1" applyFont="1" applyFill="1" applyBorder="1" applyAlignment="1" applyProtection="1">
      <alignment horizontal="center" vertical="center"/>
      <protection locked="0"/>
    </xf>
    <xf numFmtId="0" fontId="7" fillId="0" borderId="22" xfId="0" applyNumberFormat="1" applyFont="1" applyFill="1" applyBorder="1" applyAlignment="1" applyProtection="1">
      <alignment horizontal="center" vertical="center"/>
      <protection locked="0"/>
    </xf>
    <xf numFmtId="0" fontId="7" fillId="0" borderId="24"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left" wrapText="1"/>
    </xf>
    <xf numFmtId="0" fontId="19" fillId="0" borderId="38" xfId="0" applyFont="1" applyBorder="1" applyAlignment="1" applyProtection="1">
      <alignment horizontal="left"/>
    </xf>
    <xf numFmtId="0" fontId="19" fillId="0" borderId="0" xfId="0" applyFont="1" applyBorder="1" applyAlignment="1" applyProtection="1">
      <alignment horizontal="left"/>
    </xf>
    <xf numFmtId="0" fontId="3" fillId="0" borderId="38"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3" xfId="0" applyFont="1" applyBorder="1" applyAlignment="1" applyProtection="1">
      <alignment horizontal="left" vertical="center" wrapText="1"/>
    </xf>
    <xf numFmtId="0" fontId="36" fillId="0" borderId="33" xfId="0" applyFont="1" applyBorder="1" applyAlignment="1" applyProtection="1">
      <alignment horizontal="left" vertical="center" wrapText="1"/>
    </xf>
    <xf numFmtId="0" fontId="34" fillId="0" borderId="35" xfId="0" applyFont="1" applyBorder="1" applyAlignment="1" applyProtection="1">
      <alignment horizontal="left" vertical="center" wrapText="1"/>
    </xf>
    <xf numFmtId="0" fontId="3" fillId="0" borderId="33" xfId="0" applyFont="1" applyBorder="1" applyAlignment="1" applyProtection="1">
      <alignment horizontal="left" wrapText="1"/>
    </xf>
    <xf numFmtId="0" fontId="3" fillId="0" borderId="35" xfId="0" applyFont="1" applyBorder="1" applyAlignment="1" applyProtection="1">
      <alignment horizontal="left" wrapText="1"/>
    </xf>
    <xf numFmtId="166" fontId="3" fillId="0" borderId="23" xfId="0" applyNumberFormat="1" applyFont="1" applyBorder="1" applyAlignment="1" applyProtection="1">
      <alignment horizontal="center" vertical="center"/>
      <protection locked="0"/>
    </xf>
    <xf numFmtId="166" fontId="3" fillId="0" borderId="24"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protection locked="0"/>
    </xf>
    <xf numFmtId="49" fontId="7" fillId="0" borderId="22" xfId="0" applyNumberFormat="1" applyFont="1" applyBorder="1" applyAlignment="1" applyProtection="1">
      <alignment horizontal="center"/>
      <protection locked="0"/>
    </xf>
    <xf numFmtId="49" fontId="7" fillId="0" borderId="24" xfId="0" applyNumberFormat="1" applyFont="1" applyBorder="1" applyAlignment="1" applyProtection="1">
      <alignment horizontal="center"/>
      <protection locked="0"/>
    </xf>
    <xf numFmtId="14" fontId="3" fillId="0" borderId="23" xfId="0" applyNumberFormat="1" applyFont="1" applyBorder="1" applyAlignment="1" applyProtection="1">
      <alignment horizontal="center"/>
      <protection locked="0"/>
    </xf>
    <xf numFmtId="14" fontId="3" fillId="0" borderId="24" xfId="0" applyNumberFormat="1" applyFont="1" applyBorder="1" applyAlignment="1" applyProtection="1">
      <alignment horizontal="center"/>
      <protection locked="0"/>
    </xf>
    <xf numFmtId="165" fontId="3" fillId="0" borderId="36" xfId="0" applyNumberFormat="1" applyFont="1" applyFill="1" applyBorder="1" applyAlignment="1" applyProtection="1">
      <alignment horizontal="center" vertical="center"/>
      <protection locked="0"/>
    </xf>
    <xf numFmtId="165" fontId="3" fillId="0" borderId="37"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16" fillId="0" borderId="22" xfId="0" applyNumberFormat="1" applyFont="1" applyBorder="1" applyAlignment="1">
      <alignment horizontal="center" vertical="center"/>
    </xf>
    <xf numFmtId="49" fontId="16" fillId="0" borderId="24" xfId="0" applyNumberFormat="1" applyFont="1" applyBorder="1" applyAlignment="1">
      <alignment horizontal="center" vertical="center"/>
    </xf>
    <xf numFmtId="0" fontId="3" fillId="0" borderId="38" xfId="0" applyFont="1" applyBorder="1" applyAlignment="1" applyProtection="1">
      <alignment wrapText="1"/>
    </xf>
    <xf numFmtId="0" fontId="0" fillId="0" borderId="0" xfId="0" applyAlignment="1">
      <alignment wrapText="1"/>
    </xf>
    <xf numFmtId="0" fontId="0" fillId="0" borderId="38" xfId="0" applyBorder="1" applyAlignment="1">
      <alignment wrapText="1"/>
    </xf>
    <xf numFmtId="0" fontId="37" fillId="0" borderId="38" xfId="0" applyFont="1" applyBorder="1" applyAlignment="1" applyProtection="1">
      <alignment horizontal="center" wrapText="1"/>
    </xf>
    <xf numFmtId="0" fontId="37" fillId="0" borderId="0" xfId="0" applyFont="1" applyBorder="1" applyAlignment="1" applyProtection="1">
      <alignment horizontal="center" wrapText="1"/>
    </xf>
    <xf numFmtId="0" fontId="34" fillId="0" borderId="33" xfId="0" applyFont="1" applyBorder="1" applyAlignment="1" applyProtection="1">
      <alignment horizontal="left" wrapText="1"/>
    </xf>
    <xf numFmtId="0" fontId="34" fillId="0" borderId="35" xfId="0" applyFont="1" applyBorder="1" applyAlignment="1" applyProtection="1">
      <alignment horizontal="left" wrapText="1"/>
    </xf>
    <xf numFmtId="0" fontId="3" fillId="2" borderId="23" xfId="0" applyNumberFormat="1" applyFont="1" applyFill="1" applyBorder="1" applyAlignment="1" applyProtection="1">
      <alignment horizontal="center" vertical="center"/>
      <protection locked="0"/>
    </xf>
    <xf numFmtId="0" fontId="3" fillId="2" borderId="22" xfId="0" applyNumberFormat="1" applyFont="1" applyFill="1" applyBorder="1" applyAlignment="1" applyProtection="1">
      <alignment horizontal="center" vertical="center"/>
      <protection locked="0"/>
    </xf>
    <xf numFmtId="0" fontId="3" fillId="2" borderId="24" xfId="0" applyNumberFormat="1" applyFont="1" applyFill="1" applyBorder="1" applyAlignment="1" applyProtection="1">
      <alignment horizontal="center" vertical="center"/>
      <protection locked="0"/>
    </xf>
    <xf numFmtId="0" fontId="4" fillId="0" borderId="38" xfId="0" applyFont="1" applyBorder="1" applyAlignment="1" applyProtection="1">
      <alignment horizontal="left" wrapText="1"/>
    </xf>
    <xf numFmtId="1" fontId="3" fillId="0" borderId="36" xfId="0" applyNumberFormat="1" applyFont="1" applyFill="1" applyBorder="1" applyAlignment="1" applyProtection="1">
      <alignment horizontal="center" vertical="center"/>
      <protection locked="0"/>
    </xf>
    <xf numFmtId="1" fontId="3" fillId="0" borderId="37"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protection locked="0"/>
    </xf>
    <xf numFmtId="49" fontId="16" fillId="0" borderId="22" xfId="0" applyNumberFormat="1" applyFont="1" applyBorder="1" applyAlignment="1">
      <alignment horizontal="center"/>
    </xf>
    <xf numFmtId="49" fontId="16" fillId="0" borderId="24" xfId="0" applyNumberFormat="1" applyFont="1" applyBorder="1" applyAlignment="1">
      <alignment horizontal="center"/>
    </xf>
    <xf numFmtId="0" fontId="7" fillId="0" borderId="23"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40" fillId="0" borderId="38"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2" fontId="43" fillId="0" borderId="44" xfId="0" applyNumberFormat="1" applyFont="1" applyBorder="1" applyAlignment="1">
      <alignment horizontal="center" vertical="center"/>
    </xf>
    <xf numFmtId="2" fontId="43" fillId="0" borderId="42" xfId="0" applyNumberFormat="1" applyFont="1" applyBorder="1" applyAlignment="1">
      <alignment horizontal="center" vertical="center"/>
    </xf>
    <xf numFmtId="0" fontId="43" fillId="0" borderId="44" xfId="0" applyFont="1" applyBorder="1" applyAlignment="1">
      <alignment horizontal="center" vertical="center"/>
    </xf>
    <xf numFmtId="0" fontId="43" fillId="0" borderId="42" xfId="0" applyFont="1" applyBorder="1" applyAlignment="1">
      <alignment horizontal="center" vertical="center"/>
    </xf>
    <xf numFmtId="0" fontId="3" fillId="0" borderId="17" xfId="0" applyFont="1" applyBorder="1" applyAlignment="1" applyProtection="1">
      <alignment horizontal="left" vertical="center" wrapText="1"/>
    </xf>
    <xf numFmtId="0" fontId="3" fillId="0" borderId="23" xfId="0" applyNumberFormat="1" applyFont="1" applyBorder="1" applyAlignment="1" applyProtection="1">
      <alignment horizontal="center"/>
      <protection locked="0"/>
    </xf>
    <xf numFmtId="0" fontId="3" fillId="0" borderId="24" xfId="0" applyNumberFormat="1" applyFont="1" applyBorder="1" applyAlignment="1" applyProtection="1">
      <alignment horizontal="center"/>
      <protection locked="0"/>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0" fontId="3" fillId="0" borderId="38"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wrapText="1"/>
    </xf>
    <xf numFmtId="0" fontId="9" fillId="0" borderId="6" xfId="0" applyFont="1" applyFill="1" applyBorder="1" applyAlignment="1" applyProtection="1">
      <alignment horizontal="left" vertical="top"/>
    </xf>
    <xf numFmtId="49" fontId="36" fillId="0" borderId="12" xfId="0" applyNumberFormat="1" applyFont="1" applyBorder="1" applyAlignment="1" applyProtection="1">
      <alignment horizontal="left" vertical="top" wrapText="1"/>
    </xf>
    <xf numFmtId="49" fontId="36" fillId="0" borderId="0" xfId="0" applyNumberFormat="1" applyFont="1" applyBorder="1" applyAlignment="1" applyProtection="1">
      <alignment horizontal="left" vertical="top" wrapText="1"/>
    </xf>
    <xf numFmtId="0" fontId="18" fillId="0" borderId="0" xfId="0" applyFont="1" applyAlignment="1" applyProtection="1">
      <alignment horizontal="left" vertical="top" wrapText="1"/>
    </xf>
    <xf numFmtId="0" fontId="18" fillId="0" borderId="17" xfId="0" applyFont="1" applyBorder="1" applyAlignment="1" applyProtection="1">
      <alignment horizontal="left" vertical="top" wrapText="1"/>
    </xf>
    <xf numFmtId="0" fontId="18" fillId="0" borderId="12" xfId="0" applyFont="1" applyBorder="1" applyAlignment="1" applyProtection="1">
      <alignment horizontal="left" vertical="top" wrapText="1"/>
    </xf>
    <xf numFmtId="0" fontId="8" fillId="0" borderId="23" xfId="0" applyFont="1" applyBorder="1" applyAlignment="1" applyProtection="1">
      <alignment horizontal="left"/>
    </xf>
    <xf numFmtId="0" fontId="8" fillId="0" borderId="22" xfId="0" applyFont="1" applyBorder="1" applyAlignment="1" applyProtection="1">
      <alignment horizontal="left"/>
    </xf>
    <xf numFmtId="0" fontId="8" fillId="0" borderId="24" xfId="0" applyFont="1" applyBorder="1" applyAlignment="1" applyProtection="1">
      <alignment horizontal="left"/>
    </xf>
    <xf numFmtId="0" fontId="8" fillId="0" borderId="0" xfId="0" applyFont="1" applyFill="1" applyBorder="1" applyAlignment="1" applyProtection="1">
      <alignment horizontal="left"/>
    </xf>
    <xf numFmtId="0" fontId="17" fillId="0" borderId="38" xfId="0" applyFont="1" applyBorder="1" applyAlignment="1" applyProtection="1">
      <alignment vertical="center"/>
    </xf>
    <xf numFmtId="0" fontId="0" fillId="0" borderId="0" xfId="0" applyAlignment="1">
      <alignment vertical="center"/>
    </xf>
    <xf numFmtId="49" fontId="7" fillId="0" borderId="12" xfId="0" applyNumberFormat="1" applyFont="1" applyBorder="1" applyAlignment="1" applyProtection="1">
      <alignment horizontal="left" vertical="top" wrapText="1"/>
    </xf>
    <xf numFmtId="49" fontId="7" fillId="0" borderId="0" xfId="0" applyNumberFormat="1" applyFont="1" applyBorder="1" applyAlignment="1" applyProtection="1">
      <alignment horizontal="left" vertical="top" wrapText="1"/>
    </xf>
    <xf numFmtId="49" fontId="7" fillId="0" borderId="17" xfId="0" applyNumberFormat="1" applyFont="1" applyBorder="1" applyAlignment="1" applyProtection="1">
      <alignment horizontal="left" vertical="top" wrapText="1"/>
    </xf>
    <xf numFmtId="49" fontId="7" fillId="0" borderId="3" xfId="0" applyNumberFormat="1" applyFont="1" applyBorder="1" applyAlignment="1" applyProtection="1">
      <alignment horizontal="left" vertical="top" wrapText="1"/>
    </xf>
  </cellXfs>
  <cellStyles count="1">
    <cellStyle name="Standard" xfId="0" builtinId="0"/>
  </cellStyles>
  <dxfs count="0"/>
  <tableStyles count="0" defaultTableStyle="TableStyleMedium2" defaultPivotStyle="PivotStyleLight16"/>
  <colors>
    <mruColors>
      <color rgb="FF0000FF"/>
      <color rgb="FF38784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BQ290"/>
  <sheetViews>
    <sheetView showGridLines="0" tabSelected="1" view="pageBreakPreview" topLeftCell="A123" zoomScaleNormal="100" zoomScaleSheetLayoutView="100" workbookViewId="0">
      <selection activeCell="G132" sqref="G132:H132"/>
    </sheetView>
  </sheetViews>
  <sheetFormatPr baseColWidth="10" defaultColWidth="11.44140625" defaultRowHeight="13.2" x14ac:dyDescent="0.25"/>
  <cols>
    <col min="1" max="1" width="1.33203125" style="4" customWidth="1"/>
    <col min="2" max="2" width="3.109375" style="4" customWidth="1"/>
    <col min="3" max="3" width="11.6640625" style="4" customWidth="1"/>
    <col min="4" max="7" width="7" style="4" customWidth="1"/>
    <col min="8" max="8" width="7" style="38" customWidth="1"/>
    <col min="9" max="9" width="9.88671875" style="39" customWidth="1"/>
    <col min="10" max="10" width="1" style="4" customWidth="1"/>
    <col min="11" max="11" width="1" style="14" customWidth="1"/>
    <col min="12" max="12" width="3.33203125" style="4" customWidth="1"/>
    <col min="13" max="13" width="11.5546875" style="4" customWidth="1"/>
    <col min="14" max="18" width="7" style="4" customWidth="1"/>
    <col min="19" max="19" width="9.88671875" style="4" customWidth="1"/>
    <col min="20" max="20" width="1.33203125" style="4" customWidth="1"/>
    <col min="21" max="21" width="8.33203125" style="283" bestFit="1" customWidth="1"/>
    <col min="22" max="22" width="15" style="325" customWidth="1"/>
    <col min="23" max="23" width="12.109375" style="325" customWidth="1"/>
    <col min="24" max="24" width="11.44140625" style="293"/>
    <col min="25" max="25" width="14.5546875" style="293" customWidth="1"/>
    <col min="26" max="27" width="22" style="293" customWidth="1"/>
    <col min="28" max="29" width="17.5546875" style="293" customWidth="1"/>
  </cols>
  <sheetData>
    <row r="1" spans="1:56" ht="21.75" customHeight="1" x14ac:dyDescent="0.4">
      <c r="B1" s="112" t="s">
        <v>102</v>
      </c>
      <c r="D1" s="37"/>
      <c r="E1" s="37"/>
      <c r="N1" s="40"/>
      <c r="O1" s="14"/>
      <c r="P1" s="14"/>
      <c r="Q1" s="14"/>
      <c r="R1" s="14"/>
      <c r="S1" s="14"/>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row>
    <row r="2" spans="1:56" ht="5.25" customHeight="1" x14ac:dyDescent="0.25">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row>
    <row r="3" spans="1:56" ht="5.25" customHeight="1" x14ac:dyDescent="0.25">
      <c r="B3" s="41"/>
      <c r="C3" s="42"/>
      <c r="D3" s="42"/>
      <c r="E3" s="42"/>
      <c r="F3" s="42"/>
      <c r="G3" s="42"/>
      <c r="H3" s="43"/>
      <c r="I3" s="44"/>
      <c r="J3" s="45"/>
      <c r="L3" s="41"/>
      <c r="M3" s="42"/>
      <c r="N3" s="42"/>
      <c r="O3" s="42"/>
      <c r="P3" s="42"/>
      <c r="Q3" s="42"/>
      <c r="R3" s="43"/>
      <c r="S3" s="44"/>
      <c r="T3" s="45"/>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row>
    <row r="4" spans="1:56" ht="13.5" customHeight="1" x14ac:dyDescent="0.25">
      <c r="A4" s="52"/>
      <c r="B4" s="7" t="s">
        <v>12</v>
      </c>
      <c r="C4" s="6"/>
      <c r="D4" s="6"/>
      <c r="E4" s="6"/>
      <c r="F4" s="6"/>
      <c r="G4" s="522"/>
      <c r="H4" s="523"/>
      <c r="I4" s="524"/>
      <c r="J4" s="54"/>
      <c r="K4" s="53"/>
      <c r="L4" s="7" t="s">
        <v>18</v>
      </c>
      <c r="M4" s="6"/>
      <c r="N4" s="52"/>
      <c r="O4" s="52"/>
      <c r="P4" s="52"/>
      <c r="Q4" s="525"/>
      <c r="R4" s="526"/>
      <c r="S4" s="527"/>
      <c r="T4" s="54"/>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row>
    <row r="5" spans="1:56" ht="13.5" customHeight="1" x14ac:dyDescent="0.25">
      <c r="A5" s="52"/>
      <c r="B5" s="7" t="s">
        <v>13</v>
      </c>
      <c r="C5" s="6"/>
      <c r="D5" s="528"/>
      <c r="E5" s="529"/>
      <c r="F5" s="529"/>
      <c r="G5" s="529"/>
      <c r="H5" s="529"/>
      <c r="I5" s="530"/>
      <c r="J5" s="54"/>
      <c r="K5" s="53"/>
      <c r="L5" s="7" t="s">
        <v>13</v>
      </c>
      <c r="M5" s="6"/>
      <c r="N5" s="531" t="str">
        <f>IF(D5="","",D5)</f>
        <v/>
      </c>
      <c r="O5" s="532"/>
      <c r="P5" s="532"/>
      <c r="Q5" s="532"/>
      <c r="R5" s="532"/>
      <c r="S5" s="533"/>
      <c r="T5" s="54"/>
      <c r="AD5" s="228"/>
      <c r="AE5" s="228"/>
      <c r="AF5" s="228"/>
      <c r="AG5" s="228"/>
      <c r="AH5" s="228"/>
      <c r="AI5" s="228"/>
      <c r="AJ5" s="228"/>
      <c r="AK5" s="228"/>
      <c r="AL5" s="228"/>
      <c r="AM5" s="228"/>
      <c r="AN5" s="228"/>
      <c r="AO5" s="228"/>
      <c r="AP5" s="228"/>
      <c r="AQ5" s="228"/>
      <c r="AR5" s="228"/>
      <c r="AS5" s="228"/>
    </row>
    <row r="6" spans="1:56" ht="8.4" customHeight="1" x14ac:dyDescent="0.25">
      <c r="B6" s="183"/>
      <c r="C6" s="184"/>
      <c r="D6" s="182"/>
      <c r="E6" s="182"/>
      <c r="F6" s="534"/>
      <c r="G6" s="534"/>
      <c r="H6" s="534"/>
      <c r="I6" s="534"/>
      <c r="J6" s="21"/>
      <c r="K6" s="2"/>
      <c r="L6" s="1"/>
      <c r="M6" s="14"/>
      <c r="N6" s="2"/>
      <c r="O6" s="2"/>
      <c r="P6" s="2"/>
      <c r="Q6" s="2"/>
      <c r="R6" s="3"/>
      <c r="S6" s="5"/>
      <c r="T6" s="21"/>
      <c r="U6" s="293"/>
      <c r="V6" s="293"/>
      <c r="W6" s="293"/>
      <c r="Z6"/>
      <c r="AA6"/>
      <c r="AB6"/>
      <c r="AC6"/>
    </row>
    <row r="7" spans="1:56" ht="11.25" customHeight="1" x14ac:dyDescent="0.25">
      <c r="B7" s="535"/>
      <c r="C7" s="536"/>
      <c r="D7" s="2"/>
      <c r="E7" s="2"/>
      <c r="F7" s="2"/>
      <c r="G7" s="2"/>
      <c r="H7" s="221" t="s">
        <v>19</v>
      </c>
      <c r="I7" s="5"/>
      <c r="J7" s="21"/>
      <c r="K7" s="2"/>
      <c r="L7" s="81"/>
      <c r="M7" s="14"/>
      <c r="N7" s="2"/>
      <c r="O7" s="2"/>
      <c r="P7" s="82" t="s">
        <v>3</v>
      </c>
      <c r="Q7" s="83"/>
      <c r="R7" s="82" t="s">
        <v>2</v>
      </c>
      <c r="S7" s="5"/>
      <c r="T7" s="21"/>
      <c r="U7" s="293"/>
      <c r="V7" s="293"/>
      <c r="W7" s="293"/>
      <c r="Z7"/>
      <c r="AA7"/>
      <c r="AB7"/>
      <c r="AC7"/>
    </row>
    <row r="8" spans="1:56" s="228" customFormat="1" ht="6.6" customHeight="1" x14ac:dyDescent="0.25">
      <c r="A8" s="4"/>
      <c r="B8" s="195"/>
      <c r="C8" s="194"/>
      <c r="D8" s="193"/>
      <c r="E8" s="193"/>
      <c r="F8" s="193"/>
      <c r="G8" s="193"/>
      <c r="H8" s="3"/>
      <c r="I8" s="256"/>
      <c r="J8" s="21"/>
      <c r="K8" s="2"/>
      <c r="L8" s="1"/>
      <c r="M8" s="14"/>
      <c r="N8" s="2"/>
      <c r="O8" s="2"/>
      <c r="P8" s="2"/>
      <c r="Q8" s="2"/>
      <c r="R8" s="3"/>
      <c r="S8" s="5"/>
      <c r="T8" s="21"/>
      <c r="U8" s="293"/>
      <c r="V8" s="293"/>
      <c r="W8" s="293"/>
      <c r="X8" s="293"/>
      <c r="Y8" s="293"/>
      <c r="Z8"/>
      <c r="AA8"/>
      <c r="AB8"/>
      <c r="AC8"/>
      <c r="AD8"/>
      <c r="AE8"/>
      <c r="AF8"/>
      <c r="AG8"/>
      <c r="AH8"/>
      <c r="AI8"/>
      <c r="AJ8"/>
      <c r="AK8"/>
      <c r="AL8"/>
      <c r="AM8"/>
      <c r="AN8"/>
      <c r="AO8"/>
      <c r="AP8"/>
      <c r="AQ8"/>
      <c r="AR8"/>
      <c r="AS8"/>
      <c r="AT8"/>
      <c r="AU8"/>
      <c r="AV8"/>
      <c r="AW8"/>
      <c r="AX8"/>
      <c r="AY8"/>
      <c r="AZ8"/>
      <c r="BA8"/>
      <c r="BB8"/>
      <c r="BC8"/>
      <c r="BD8"/>
    </row>
    <row r="9" spans="1:56" s="228" customFormat="1" ht="6.6" customHeight="1" x14ac:dyDescent="0.25">
      <c r="A9" s="4"/>
      <c r="B9" s="520" t="s">
        <v>127</v>
      </c>
      <c r="C9" s="521"/>
      <c r="D9" s="521"/>
      <c r="E9" s="521"/>
      <c r="F9" s="521"/>
      <c r="G9" s="521"/>
      <c r="H9" s="3"/>
      <c r="I9" s="256"/>
      <c r="J9" s="21"/>
      <c r="K9" s="2"/>
      <c r="L9" s="181"/>
      <c r="M9" s="14"/>
      <c r="N9" s="2"/>
      <c r="O9" s="2"/>
      <c r="P9" s="2"/>
      <c r="Q9" s="2"/>
      <c r="R9" s="3"/>
      <c r="S9" s="5"/>
      <c r="T9" s="21"/>
      <c r="U9" s="293"/>
      <c r="V9" s="293"/>
      <c r="W9" s="293"/>
      <c r="X9" s="293"/>
      <c r="Y9" s="293"/>
      <c r="Z9"/>
      <c r="AA9"/>
      <c r="AB9"/>
      <c r="AC9"/>
      <c r="AD9"/>
      <c r="AE9"/>
      <c r="AF9"/>
      <c r="AG9"/>
      <c r="AH9"/>
      <c r="AI9"/>
      <c r="AJ9"/>
      <c r="AK9"/>
      <c r="AL9"/>
      <c r="AM9"/>
      <c r="AN9"/>
      <c r="AO9"/>
      <c r="AP9"/>
      <c r="AQ9"/>
      <c r="AR9"/>
      <c r="AS9"/>
      <c r="AT9"/>
      <c r="AU9"/>
      <c r="AV9"/>
      <c r="AW9"/>
      <c r="AX9"/>
      <c r="AY9"/>
      <c r="AZ9"/>
      <c r="BA9"/>
      <c r="BB9"/>
      <c r="BC9"/>
      <c r="BD9"/>
    </row>
    <row r="10" spans="1:56" x14ac:dyDescent="0.25">
      <c r="B10" s="520"/>
      <c r="C10" s="521"/>
      <c r="D10" s="521"/>
      <c r="E10" s="521"/>
      <c r="F10" s="521"/>
      <c r="G10" s="521"/>
      <c r="H10" s="115"/>
      <c r="I10" s="255" t="s">
        <v>65</v>
      </c>
      <c r="J10" s="21"/>
      <c r="K10" s="2"/>
      <c r="L10" s="1" t="str">
        <f>IF($H10="x","  Maßnahme durchgeführt?","")</f>
        <v/>
      </c>
      <c r="N10" s="124"/>
      <c r="O10" s="2"/>
      <c r="P10" s="340"/>
      <c r="Q10" s="2"/>
      <c r="R10" s="340"/>
      <c r="S10" s="5"/>
      <c r="T10" s="21"/>
      <c r="U10" s="293"/>
      <c r="V10" s="293"/>
      <c r="W10" s="293"/>
      <c r="Z10"/>
      <c r="AA10"/>
      <c r="AB10"/>
      <c r="AC10"/>
    </row>
    <row r="11" spans="1:56" s="228" customFormat="1" ht="6.6" customHeight="1" x14ac:dyDescent="0.25">
      <c r="A11" s="4"/>
      <c r="B11" s="400"/>
      <c r="C11" s="401"/>
      <c r="D11" s="401"/>
      <c r="E11" s="401"/>
      <c r="F11" s="401"/>
      <c r="G11" s="401"/>
      <c r="H11" s="412"/>
      <c r="I11" s="255"/>
      <c r="J11" s="21"/>
      <c r="K11" s="2"/>
      <c r="L11" s="181"/>
      <c r="M11" s="4"/>
      <c r="N11" s="124"/>
      <c r="O11" s="2"/>
      <c r="P11" s="412"/>
      <c r="Q11" s="2"/>
      <c r="R11" s="412"/>
      <c r="S11" s="5"/>
      <c r="T11" s="21"/>
      <c r="U11" s="293"/>
      <c r="V11" s="293"/>
      <c r="W11" s="293"/>
      <c r="X11" s="293"/>
      <c r="Y11" s="293"/>
    </row>
    <row r="12" spans="1:56" s="228" customFormat="1" ht="6.6" customHeight="1" x14ac:dyDescent="0.25">
      <c r="A12" s="4"/>
      <c r="B12" s="537" t="s">
        <v>130</v>
      </c>
      <c r="C12" s="538"/>
      <c r="D12" s="538"/>
      <c r="E12" s="538"/>
      <c r="F12" s="538"/>
      <c r="G12" s="538"/>
      <c r="H12" s="221"/>
      <c r="I12" s="5"/>
      <c r="J12" s="21"/>
      <c r="K12" s="2"/>
      <c r="L12" s="1"/>
      <c r="M12" s="4"/>
      <c r="N12" s="123"/>
      <c r="O12" s="2"/>
      <c r="P12" s="82"/>
      <c r="Q12" s="83"/>
      <c r="R12" s="82"/>
      <c r="S12" s="5"/>
      <c r="T12" s="21"/>
      <c r="U12" s="293"/>
      <c r="V12" s="293"/>
      <c r="W12" s="293"/>
      <c r="X12" s="293"/>
      <c r="Y12" s="293"/>
      <c r="Z12"/>
      <c r="AA12"/>
      <c r="AB12"/>
      <c r="AC12"/>
      <c r="AD12"/>
      <c r="AE12"/>
      <c r="AF12"/>
      <c r="AG12"/>
      <c r="AH12"/>
      <c r="AI12"/>
      <c r="AJ12"/>
    </row>
    <row r="13" spans="1:56" s="228" customFormat="1" x14ac:dyDescent="0.25">
      <c r="A13" s="4"/>
      <c r="B13" s="537"/>
      <c r="C13" s="538"/>
      <c r="D13" s="538"/>
      <c r="E13" s="538"/>
      <c r="F13" s="538"/>
      <c r="G13" s="538"/>
      <c r="H13" s="115"/>
      <c r="I13" s="255" t="s">
        <v>66</v>
      </c>
      <c r="J13" s="21"/>
      <c r="K13" s="2"/>
      <c r="L13" s="1" t="str">
        <f>IF($H13="x","  Maßnahme durchgeführt?","")</f>
        <v/>
      </c>
      <c r="M13" s="4"/>
      <c r="N13" s="124"/>
      <c r="O13" s="2"/>
      <c r="P13" s="340"/>
      <c r="Q13" s="2"/>
      <c r="R13" s="340"/>
      <c r="S13" s="5"/>
      <c r="T13" s="21"/>
      <c r="U13" s="293"/>
      <c r="V13" s="293"/>
      <c r="W13" s="293"/>
      <c r="X13" s="293"/>
      <c r="Y13" s="293"/>
    </row>
    <row r="14" spans="1:56" s="228" customFormat="1" ht="6.6" customHeight="1" x14ac:dyDescent="0.25">
      <c r="A14" s="4"/>
      <c r="B14" s="408"/>
      <c r="C14" s="194"/>
      <c r="D14" s="193"/>
      <c r="E14" s="193"/>
      <c r="F14" s="193"/>
      <c r="G14" s="193"/>
      <c r="H14" s="3"/>
      <c r="I14" s="256"/>
      <c r="J14" s="21"/>
      <c r="K14" s="2"/>
      <c r="L14" s="181"/>
      <c r="M14" s="14"/>
      <c r="N14" s="2"/>
      <c r="O14" s="2"/>
      <c r="P14" s="2"/>
      <c r="Q14" s="2"/>
      <c r="R14" s="3"/>
      <c r="S14" s="5"/>
      <c r="T14" s="21"/>
      <c r="U14" s="293"/>
      <c r="V14" s="293"/>
      <c r="W14" s="293"/>
      <c r="X14" s="293"/>
      <c r="Y14" s="293"/>
    </row>
    <row r="15" spans="1:56" ht="13.2" customHeight="1" x14ac:dyDescent="0.25">
      <c r="B15" s="520" t="s">
        <v>57</v>
      </c>
      <c r="C15" s="521"/>
      <c r="D15" s="521"/>
      <c r="E15" s="521"/>
      <c r="F15" s="521"/>
      <c r="G15" s="521"/>
      <c r="H15" s="115"/>
      <c r="I15" s="255" t="s">
        <v>65</v>
      </c>
      <c r="J15" s="21"/>
      <c r="K15" s="2"/>
      <c r="L15" s="1" t="str">
        <f>IF($H15="x","  Maßnahme durchgeführt?","")</f>
        <v/>
      </c>
      <c r="N15" s="124"/>
      <c r="O15" s="2"/>
      <c r="P15" s="340"/>
      <c r="Q15" s="2"/>
      <c r="R15" s="340"/>
      <c r="S15" s="5"/>
      <c r="T15" s="21"/>
      <c r="U15" s="293"/>
      <c r="V15" s="293"/>
      <c r="W15" s="293"/>
      <c r="Z15" s="228"/>
      <c r="AA15" s="228"/>
      <c r="AB15" s="228"/>
      <c r="AC15" s="228"/>
      <c r="AD15" s="228"/>
      <c r="AE15" s="228"/>
      <c r="AF15" s="228"/>
      <c r="AG15" s="228"/>
      <c r="AH15" s="228"/>
      <c r="AI15" s="228"/>
      <c r="AJ15" s="228"/>
      <c r="AK15" s="228"/>
      <c r="AL15" s="228"/>
      <c r="AM15" s="228"/>
      <c r="AN15" s="228"/>
      <c r="AO15" s="228"/>
      <c r="AP15" s="228"/>
      <c r="AQ15" s="228"/>
      <c r="AR15" s="228"/>
      <c r="AS15" s="228"/>
    </row>
    <row r="16" spans="1:56" s="228" customFormat="1" ht="6.6" customHeight="1" x14ac:dyDescent="0.25">
      <c r="A16" s="4"/>
      <c r="B16" s="404"/>
      <c r="C16" s="405"/>
      <c r="D16" s="405"/>
      <c r="E16" s="405"/>
      <c r="F16" s="405"/>
      <c r="G16" s="405"/>
      <c r="H16" s="412"/>
      <c r="I16" s="255"/>
      <c r="J16" s="21"/>
      <c r="K16" s="2"/>
      <c r="L16" s="181"/>
      <c r="M16" s="4"/>
      <c r="N16" s="124"/>
      <c r="O16" s="2"/>
      <c r="P16" s="412"/>
      <c r="Q16" s="2"/>
      <c r="R16" s="412"/>
      <c r="S16" s="5"/>
      <c r="T16" s="21"/>
      <c r="U16" s="293"/>
      <c r="V16" s="293"/>
      <c r="W16" s="293"/>
      <c r="X16" s="293"/>
      <c r="Y16" s="293"/>
    </row>
    <row r="17" spans="1:56" s="228" customFormat="1" ht="6.6" customHeight="1" x14ac:dyDescent="0.25">
      <c r="A17" s="4"/>
      <c r="B17" s="537" t="s">
        <v>148</v>
      </c>
      <c r="C17" s="538"/>
      <c r="D17" s="538"/>
      <c r="E17" s="538"/>
      <c r="F17" s="538"/>
      <c r="G17" s="538"/>
      <c r="H17" s="221"/>
      <c r="I17" s="5"/>
      <c r="J17" s="21"/>
      <c r="K17" s="2"/>
      <c r="L17" s="1"/>
      <c r="M17" s="4"/>
      <c r="N17" s="123"/>
      <c r="O17" s="2"/>
      <c r="P17" s="82"/>
      <c r="Q17" s="83"/>
      <c r="R17" s="82"/>
      <c r="S17" s="5"/>
      <c r="T17" s="21"/>
      <c r="U17" s="293"/>
      <c r="V17" s="293"/>
      <c r="W17" s="293"/>
      <c r="X17" s="293"/>
      <c r="Y17" s="293"/>
    </row>
    <row r="18" spans="1:56" s="228" customFormat="1" x14ac:dyDescent="0.25">
      <c r="A18" s="4"/>
      <c r="B18" s="537"/>
      <c r="C18" s="538"/>
      <c r="D18" s="538"/>
      <c r="E18" s="538"/>
      <c r="F18" s="538"/>
      <c r="G18" s="538"/>
      <c r="H18" s="115"/>
      <c r="I18" s="255" t="s">
        <v>67</v>
      </c>
      <c r="J18" s="21"/>
      <c r="K18" s="2"/>
      <c r="L18" s="1" t="str">
        <f>IF($H18="x","  Maßnahme durchgeführt?","")</f>
        <v/>
      </c>
      <c r="M18" s="4"/>
      <c r="N18" s="124"/>
      <c r="O18" s="2"/>
      <c r="P18" s="340"/>
      <c r="Q18" s="2"/>
      <c r="R18" s="340"/>
      <c r="S18" s="5"/>
      <c r="T18" s="21"/>
      <c r="U18" s="293"/>
      <c r="V18" s="293"/>
      <c r="W18" s="293"/>
      <c r="X18" s="293"/>
      <c r="Y18" s="293"/>
    </row>
    <row r="19" spans="1:56" s="228" customFormat="1" ht="4.5" customHeight="1" x14ac:dyDescent="0.25">
      <c r="A19" s="4"/>
      <c r="B19" s="331"/>
      <c r="C19" s="332"/>
      <c r="D19" s="332"/>
      <c r="E19" s="332"/>
      <c r="F19" s="332"/>
      <c r="G19" s="332"/>
      <c r="H19" s="15"/>
      <c r="I19" s="255"/>
      <c r="J19" s="21"/>
      <c r="K19" s="2"/>
      <c r="L19" s="181"/>
      <c r="M19" s="4"/>
      <c r="N19" s="124"/>
      <c r="O19" s="2"/>
      <c r="P19" s="15"/>
      <c r="Q19" s="2"/>
      <c r="R19" s="15"/>
      <c r="S19" s="5"/>
      <c r="T19" s="21"/>
      <c r="U19" s="293"/>
      <c r="V19" s="293"/>
      <c r="W19" s="293"/>
      <c r="X19" s="293"/>
      <c r="Y19" s="293"/>
      <c r="Z19"/>
      <c r="AA19"/>
      <c r="AB19"/>
      <c r="AC19"/>
      <c r="AD19"/>
      <c r="AE19"/>
      <c r="AF19"/>
      <c r="AG19"/>
      <c r="AH19"/>
      <c r="AI19"/>
      <c r="AJ19"/>
      <c r="AK19"/>
      <c r="AL19"/>
      <c r="AM19"/>
      <c r="AN19"/>
      <c r="AO19"/>
      <c r="AP19"/>
      <c r="AQ19"/>
      <c r="AR19"/>
      <c r="AS19"/>
    </row>
    <row r="20" spans="1:56" s="228" customFormat="1" x14ac:dyDescent="0.25">
      <c r="A20" s="4"/>
      <c r="B20" s="520" t="s">
        <v>94</v>
      </c>
      <c r="C20" s="521"/>
      <c r="D20" s="521"/>
      <c r="E20" s="521"/>
      <c r="F20" s="521"/>
      <c r="G20" s="521"/>
      <c r="H20" s="3"/>
      <c r="I20" s="256"/>
      <c r="J20" s="21"/>
      <c r="K20" s="2"/>
      <c r="L20" s="181"/>
      <c r="M20" s="14"/>
      <c r="N20" s="2"/>
      <c r="O20" s="2"/>
      <c r="P20" s="2"/>
      <c r="Q20" s="2"/>
      <c r="R20" s="3"/>
      <c r="S20" s="5"/>
      <c r="T20" s="21"/>
      <c r="U20" s="293"/>
      <c r="V20" s="293"/>
      <c r="W20" s="293"/>
      <c r="X20" s="293"/>
      <c r="Y20" s="293"/>
    </row>
    <row r="21" spans="1:56" x14ac:dyDescent="0.25">
      <c r="B21" s="520"/>
      <c r="C21" s="521"/>
      <c r="D21" s="521"/>
      <c r="E21" s="521"/>
      <c r="F21" s="521"/>
      <c r="G21" s="521"/>
      <c r="H21" s="115"/>
      <c r="I21" s="258" t="s">
        <v>151</v>
      </c>
      <c r="J21" s="21"/>
      <c r="K21" s="2"/>
      <c r="L21" s="1" t="str">
        <f>IF($H21="x","  Maßnahme durchgeführt?","")</f>
        <v/>
      </c>
      <c r="N21" s="124"/>
      <c r="P21" s="340"/>
      <c r="Q21" s="2"/>
      <c r="R21" s="340"/>
      <c r="S21" s="5"/>
      <c r="T21" s="21"/>
      <c r="U21" s="293"/>
      <c r="V21" s="293"/>
      <c r="W21" s="293"/>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row>
    <row r="22" spans="1:56" s="228" customFormat="1" ht="7.5" hidden="1" customHeight="1" x14ac:dyDescent="0.25">
      <c r="A22" s="4"/>
      <c r="B22" s="230"/>
      <c r="C22" s="231"/>
      <c r="D22" s="231"/>
      <c r="E22" s="231"/>
      <c r="F22" s="231"/>
      <c r="G22" s="231"/>
      <c r="H22" s="15"/>
      <c r="I22" s="257"/>
      <c r="J22" s="21"/>
      <c r="K22" s="2"/>
      <c r="L22" s="181"/>
      <c r="M22" s="4"/>
      <c r="N22" s="124"/>
      <c r="O22" s="2"/>
      <c r="P22" s="15"/>
      <c r="Q22" s="2"/>
      <c r="R22" s="15"/>
      <c r="S22" s="5"/>
      <c r="T22" s="21"/>
      <c r="U22" s="293"/>
      <c r="V22" s="293"/>
      <c r="W22" s="293"/>
      <c r="X22" s="293"/>
      <c r="Y22" s="293"/>
      <c r="AT22"/>
      <c r="AU22"/>
      <c r="AV22"/>
      <c r="AW22"/>
      <c r="AX22"/>
      <c r="AY22"/>
      <c r="AZ22"/>
      <c r="BA22"/>
      <c r="BB22"/>
      <c r="BC22"/>
      <c r="BD22"/>
    </row>
    <row r="23" spans="1:56" s="180" customFormat="1" ht="13.2" hidden="1" customHeight="1" x14ac:dyDescent="0.25">
      <c r="A23" s="95"/>
      <c r="B23" s="520" t="s">
        <v>58</v>
      </c>
      <c r="C23" s="521"/>
      <c r="D23" s="521"/>
      <c r="E23" s="521"/>
      <c r="F23" s="521"/>
      <c r="G23" s="539"/>
      <c r="H23" s="115"/>
      <c r="I23" s="258" t="s">
        <v>66</v>
      </c>
      <c r="J23" s="21"/>
      <c r="K23" s="2"/>
      <c r="L23" s="1" t="str">
        <f>IF($H23="x","  Maßnahme durchgeführt?","")</f>
        <v/>
      </c>
      <c r="M23" s="95"/>
      <c r="N23" s="124"/>
      <c r="O23" s="2"/>
      <c r="P23" s="115"/>
      <c r="Q23" s="2"/>
      <c r="R23" s="115"/>
      <c r="S23" s="5"/>
      <c r="T23" s="21"/>
      <c r="U23" s="293"/>
      <c r="V23" s="293"/>
      <c r="W23" s="293"/>
      <c r="X23" s="293"/>
      <c r="Y23" s="293"/>
      <c r="Z23"/>
      <c r="AA23"/>
      <c r="AB23"/>
      <c r="AC23"/>
      <c r="AD23"/>
      <c r="AE23"/>
      <c r="AF23"/>
      <c r="AG23"/>
      <c r="AH23"/>
      <c r="AI23"/>
      <c r="AJ23"/>
      <c r="AK23"/>
      <c r="AL23"/>
      <c r="AM23"/>
      <c r="AN23"/>
      <c r="AO23"/>
      <c r="AP23"/>
      <c r="AQ23"/>
      <c r="AR23"/>
      <c r="AS23"/>
      <c r="AT23" s="228"/>
      <c r="AU23" s="228"/>
      <c r="AV23" s="228"/>
      <c r="AW23" s="228"/>
      <c r="AX23" s="228"/>
      <c r="AY23" s="228"/>
      <c r="AZ23" s="228"/>
      <c r="BA23" s="228"/>
      <c r="BB23" s="228"/>
      <c r="BC23" s="228"/>
      <c r="BD23" s="228"/>
    </row>
    <row r="24" spans="1:56" s="228" customFormat="1" ht="6.6" hidden="1" customHeight="1" x14ac:dyDescent="0.25">
      <c r="A24" s="4"/>
      <c r="B24" s="195"/>
      <c r="C24" s="194"/>
      <c r="D24" s="193"/>
      <c r="E24" s="193"/>
      <c r="F24" s="193"/>
      <c r="G24" s="193"/>
      <c r="H24" s="3"/>
      <c r="I24" s="256"/>
      <c r="J24" s="21"/>
      <c r="K24" s="2"/>
      <c r="L24" s="1"/>
      <c r="M24" s="14"/>
      <c r="N24" s="2"/>
      <c r="O24" s="2"/>
      <c r="P24" s="2"/>
      <c r="Q24" s="2"/>
      <c r="R24" s="3"/>
      <c r="S24" s="5"/>
      <c r="T24" s="21"/>
      <c r="U24" s="293"/>
      <c r="V24" s="293"/>
      <c r="W24" s="293"/>
      <c r="X24" s="293"/>
      <c r="Y24" s="293"/>
    </row>
    <row r="25" spans="1:56" s="180" customFormat="1" hidden="1" x14ac:dyDescent="0.25">
      <c r="A25" s="95"/>
      <c r="B25" s="7" t="s">
        <v>59</v>
      </c>
      <c r="C25" s="220"/>
      <c r="D25" s="6"/>
      <c r="E25" s="6"/>
      <c r="F25" s="6"/>
      <c r="G25" s="2"/>
      <c r="H25" s="115"/>
      <c r="I25" s="258" t="s">
        <v>66</v>
      </c>
      <c r="J25" s="21"/>
      <c r="K25" s="2"/>
      <c r="L25" s="1" t="str">
        <f>IF($H25="x","  Maßnahme durchgeführt?","")</f>
        <v/>
      </c>
      <c r="M25" s="95"/>
      <c r="N25" s="124"/>
      <c r="O25" s="2"/>
      <c r="P25" s="115"/>
      <c r="Q25" s="2"/>
      <c r="R25" s="115"/>
      <c r="S25" s="5"/>
      <c r="T25" s="21"/>
      <c r="U25" s="293"/>
      <c r="V25" s="293"/>
      <c r="W25" s="293"/>
      <c r="X25" s="293"/>
      <c r="Y25" s="293"/>
      <c r="Z25" s="228"/>
      <c r="AA25" s="228"/>
      <c r="AB25" s="228"/>
      <c r="AC25" s="228"/>
      <c r="AD25" s="228"/>
      <c r="AE25" s="228"/>
      <c r="AF25" s="228"/>
      <c r="AG25" s="228"/>
      <c r="AH25" s="228"/>
      <c r="AI25" s="228"/>
      <c r="AJ25" s="228"/>
      <c r="AK25" s="228"/>
      <c r="AL25" s="228"/>
      <c r="AM25" s="228"/>
      <c r="AN25" s="228"/>
      <c r="AO25" s="228"/>
      <c r="AP25" s="228"/>
      <c r="AQ25" s="228"/>
      <c r="AR25" s="228"/>
      <c r="AS25" s="228"/>
      <c r="AT25"/>
      <c r="AU25"/>
      <c r="AV25"/>
      <c r="AW25"/>
      <c r="AX25"/>
      <c r="AY25"/>
      <c r="AZ25"/>
      <c r="BA25"/>
      <c r="BB25"/>
      <c r="BC25"/>
      <c r="BD25"/>
    </row>
    <row r="26" spans="1:56" ht="5.25" hidden="1" customHeight="1" x14ac:dyDescent="0.25">
      <c r="B26" s="195"/>
      <c r="C26" s="194"/>
      <c r="D26" s="193"/>
      <c r="E26" s="193"/>
      <c r="F26" s="193"/>
      <c r="G26" s="193"/>
      <c r="H26" s="3"/>
      <c r="I26" s="256"/>
      <c r="J26" s="21"/>
      <c r="K26" s="2"/>
      <c r="L26" s="1"/>
      <c r="M26" s="14"/>
      <c r="N26" s="2"/>
      <c r="O26" s="2"/>
      <c r="P26" s="2"/>
      <c r="Q26" s="2"/>
      <c r="R26" s="3"/>
      <c r="S26" s="5"/>
      <c r="T26" s="21"/>
      <c r="U26" s="322"/>
      <c r="V26" s="293"/>
      <c r="W26" s="293"/>
      <c r="Z26"/>
      <c r="AA26"/>
      <c r="AB26"/>
      <c r="AC26"/>
      <c r="AT26" s="228"/>
      <c r="AU26" s="228"/>
      <c r="AV26" s="228"/>
      <c r="AW26" s="228"/>
      <c r="AX26" s="228"/>
      <c r="AY26" s="228"/>
      <c r="AZ26" s="228"/>
      <c r="BA26" s="228"/>
      <c r="BB26" s="228"/>
      <c r="BC26" s="228"/>
      <c r="BD26" s="228"/>
    </row>
    <row r="27" spans="1:56" s="228" customFormat="1" ht="9" hidden="1" customHeight="1" x14ac:dyDescent="0.25">
      <c r="A27" s="4"/>
      <c r="B27" s="556" t="s">
        <v>89</v>
      </c>
      <c r="C27" s="557"/>
      <c r="D27" s="557"/>
      <c r="E27" s="557"/>
      <c r="F27" s="557"/>
      <c r="G27" s="557"/>
      <c r="H27" s="3"/>
      <c r="I27" s="256"/>
      <c r="J27" s="21"/>
      <c r="K27" s="2"/>
      <c r="L27" s="181"/>
      <c r="M27" s="14"/>
      <c r="N27" s="2"/>
      <c r="O27" s="2"/>
      <c r="P27" s="2"/>
      <c r="Q27" s="2"/>
      <c r="R27" s="3"/>
      <c r="S27" s="5"/>
      <c r="T27" s="21"/>
      <c r="U27" s="293"/>
      <c r="V27" s="293"/>
      <c r="W27" s="293"/>
      <c r="X27" s="293"/>
      <c r="Y27" s="293"/>
      <c r="AT27" s="180"/>
      <c r="AU27" s="180"/>
      <c r="AV27" s="180"/>
      <c r="AW27" s="180"/>
      <c r="AX27" s="180"/>
      <c r="AY27" s="180"/>
      <c r="AZ27" s="180"/>
      <c r="BA27" s="180"/>
      <c r="BB27" s="180"/>
      <c r="BC27" s="180"/>
      <c r="BD27" s="180"/>
    </row>
    <row r="28" spans="1:56" s="228" customFormat="1" ht="12" hidden="1" customHeight="1" x14ac:dyDescent="0.25">
      <c r="A28" s="95"/>
      <c r="B28" s="558"/>
      <c r="C28" s="557"/>
      <c r="D28" s="557"/>
      <c r="E28" s="557"/>
      <c r="F28" s="557"/>
      <c r="G28" s="557"/>
      <c r="H28" s="115"/>
      <c r="I28" s="258" t="s">
        <v>67</v>
      </c>
      <c r="J28" s="21"/>
      <c r="K28" s="2"/>
      <c r="L28" s="338" t="str">
        <f>IF($H28="x","  Maßnahme durchgeführt?","")</f>
        <v/>
      </c>
      <c r="M28" s="95"/>
      <c r="N28" s="124"/>
      <c r="O28" s="2"/>
      <c r="P28" s="115"/>
      <c r="Q28" s="2"/>
      <c r="R28" s="115"/>
      <c r="S28" s="5"/>
      <c r="T28" s="21"/>
      <c r="U28" s="293"/>
      <c r="V28" s="293"/>
      <c r="W28" s="293"/>
      <c r="X28" s="293"/>
      <c r="Y28" s="293"/>
      <c r="Z28" s="180"/>
      <c r="AA28" s="180"/>
      <c r="AB28" s="180"/>
      <c r="AC28" s="180"/>
      <c r="AD28" s="180"/>
      <c r="AE28" s="180"/>
      <c r="AF28" s="180"/>
      <c r="AG28" s="180"/>
      <c r="AH28" s="180"/>
      <c r="AI28" s="180"/>
      <c r="AJ28" s="180"/>
      <c r="AK28" s="180"/>
      <c r="AL28" s="180"/>
      <c r="AM28" s="180"/>
      <c r="AN28" s="180"/>
      <c r="AO28" s="180"/>
      <c r="AP28" s="180"/>
      <c r="AQ28" s="180"/>
      <c r="AR28" s="180"/>
      <c r="AS28" s="180"/>
    </row>
    <row r="29" spans="1:56" s="235" customFormat="1" ht="7.5" customHeight="1" thickBot="1" x14ac:dyDescent="0.3">
      <c r="A29" s="14"/>
      <c r="B29" s="540"/>
      <c r="C29" s="541"/>
      <c r="D29" s="541"/>
      <c r="E29" s="541"/>
      <c r="F29" s="541"/>
      <c r="G29" s="541"/>
      <c r="H29" s="541"/>
      <c r="I29" s="541"/>
      <c r="J29" s="49"/>
      <c r="K29" s="14"/>
      <c r="L29" s="542"/>
      <c r="M29" s="543"/>
      <c r="N29" s="543"/>
      <c r="O29" s="543"/>
      <c r="P29" s="543"/>
      <c r="Q29" s="543"/>
      <c r="R29" s="543"/>
      <c r="S29" s="543"/>
      <c r="T29" s="49"/>
      <c r="U29" s="293"/>
      <c r="V29" s="293"/>
      <c r="W29" s="293"/>
      <c r="X29" s="293"/>
      <c r="Y29" s="293"/>
      <c r="Z29" s="228"/>
      <c r="AA29" s="228"/>
      <c r="AB29" s="228"/>
      <c r="AC29" s="228"/>
      <c r="AD29" s="228"/>
      <c r="AE29" s="228"/>
      <c r="AF29" s="228"/>
      <c r="AG29" s="228"/>
      <c r="AH29" s="228"/>
      <c r="AI29" s="228"/>
      <c r="AJ29" s="228"/>
      <c r="AK29" s="228"/>
      <c r="AL29" s="228"/>
      <c r="AM29" s="228"/>
      <c r="AN29" s="228"/>
      <c r="AO29" s="228"/>
      <c r="AP29" s="228"/>
      <c r="AQ29" s="228"/>
      <c r="AR29" s="228"/>
      <c r="AS29" s="228"/>
      <c r="AT29" s="180"/>
      <c r="AU29" s="180"/>
      <c r="AV29" s="180"/>
      <c r="AW29" s="180"/>
      <c r="AX29" s="180"/>
      <c r="AY29" s="180"/>
      <c r="AZ29" s="180"/>
      <c r="BA29" s="180"/>
      <c r="BB29" s="180"/>
      <c r="BC29" s="180"/>
      <c r="BD29" s="180"/>
    </row>
    <row r="30" spans="1:56" s="235" customFormat="1" ht="7.2" customHeight="1" thickBot="1" x14ac:dyDescent="0.3">
      <c r="A30" s="14"/>
      <c r="B30" s="227"/>
      <c r="C30" s="226"/>
      <c r="D30" s="226"/>
      <c r="E30" s="226"/>
      <c r="F30" s="226"/>
      <c r="G30" s="226"/>
      <c r="H30" s="226"/>
      <c r="I30" s="226"/>
      <c r="J30" s="28"/>
      <c r="K30" s="14"/>
      <c r="L30" s="211"/>
      <c r="M30" s="48"/>
      <c r="N30" s="48"/>
      <c r="O30" s="48"/>
      <c r="P30" s="48"/>
      <c r="Q30" s="48"/>
      <c r="R30" s="48"/>
      <c r="S30" s="48"/>
      <c r="T30" s="28"/>
      <c r="U30" s="293"/>
      <c r="V30" s="293"/>
      <c r="W30" s="293"/>
      <c r="X30" s="293"/>
      <c r="Y30" s="293"/>
      <c r="Z30" s="180"/>
      <c r="AA30" s="180"/>
      <c r="AB30" s="180"/>
      <c r="AC30" s="180"/>
      <c r="AD30" s="180"/>
      <c r="AE30" s="180"/>
      <c r="AF30" s="180"/>
      <c r="AG30" s="180"/>
      <c r="AH30" s="180"/>
      <c r="AI30" s="180"/>
      <c r="AJ30" s="180"/>
      <c r="AK30" s="180"/>
      <c r="AL30" s="180"/>
      <c r="AM30" s="180"/>
      <c r="AN30" s="180"/>
      <c r="AO30" s="180"/>
      <c r="AP30" s="180"/>
      <c r="AQ30" s="180"/>
      <c r="AR30" s="180"/>
      <c r="AS30" s="180"/>
      <c r="AT30"/>
      <c r="AU30"/>
      <c r="AV30"/>
      <c r="AW30"/>
      <c r="AX30"/>
      <c r="AY30"/>
      <c r="AZ30"/>
      <c r="BA30"/>
      <c r="BB30"/>
      <c r="BC30"/>
      <c r="BD30"/>
    </row>
    <row r="31" spans="1:56" s="235" customFormat="1" ht="2.25" hidden="1" customHeight="1" x14ac:dyDescent="0.25">
      <c r="A31" s="262"/>
      <c r="B31" s="265" t="s">
        <v>68</v>
      </c>
      <c r="C31" s="266"/>
      <c r="D31" s="267"/>
      <c r="E31" s="268"/>
      <c r="F31" s="269" t="str">
        <f>IF(H10="x","x",IF(H15="x","x",IF(H23="x","x",IF(H25="x","x",""))))</f>
        <v/>
      </c>
      <c r="G31" s="270" t="s">
        <v>5</v>
      </c>
      <c r="H31" s="269" t="str">
        <f>IF(F31="x","","x")</f>
        <v>x</v>
      </c>
      <c r="I31" s="271" t="s">
        <v>4</v>
      </c>
      <c r="J31" s="261"/>
      <c r="K31" s="262"/>
      <c r="L31" s="263"/>
      <c r="M31" s="264"/>
      <c r="N31" s="264"/>
      <c r="O31" s="264"/>
      <c r="P31" s="264"/>
      <c r="Q31" s="264"/>
      <c r="R31" s="264"/>
      <c r="S31" s="264"/>
      <c r="T31" s="261"/>
      <c r="U31" s="293"/>
      <c r="V31" s="293"/>
      <c r="W31" s="293"/>
      <c r="X31" s="293"/>
      <c r="Y31" s="293"/>
      <c r="Z31"/>
      <c r="AA31"/>
      <c r="AB31"/>
      <c r="AC31"/>
      <c r="AD31"/>
      <c r="AE31"/>
      <c r="AF31"/>
      <c r="AG31"/>
      <c r="AH31"/>
      <c r="AI31"/>
      <c r="AJ31"/>
      <c r="AK31"/>
      <c r="AL31"/>
      <c r="AM31"/>
      <c r="AN31"/>
      <c r="AO31"/>
      <c r="AP31"/>
      <c r="AQ31"/>
      <c r="AR31"/>
      <c r="AS31"/>
      <c r="AT31" s="228"/>
      <c r="AU31" s="228"/>
      <c r="AV31" s="228"/>
      <c r="AW31" s="228"/>
      <c r="AX31" s="228"/>
      <c r="AY31" s="228"/>
      <c r="AZ31" s="228"/>
      <c r="BA31" s="228"/>
      <c r="BB31" s="228"/>
      <c r="BC31" s="228"/>
      <c r="BD31" s="228"/>
    </row>
    <row r="32" spans="1:56" s="235" customFormat="1" ht="2.25" hidden="1" customHeight="1" x14ac:dyDescent="0.25">
      <c r="A32" s="262"/>
      <c r="B32" s="272"/>
      <c r="C32" s="273"/>
      <c r="D32" s="273"/>
      <c r="E32" s="273"/>
      <c r="F32" s="273"/>
      <c r="G32" s="273"/>
      <c r="H32" s="273"/>
      <c r="I32" s="273"/>
      <c r="J32" s="261"/>
      <c r="K32" s="262"/>
      <c r="L32" s="263"/>
      <c r="M32" s="264"/>
      <c r="N32" s="264"/>
      <c r="O32" s="264"/>
      <c r="P32" s="264"/>
      <c r="Q32" s="264"/>
      <c r="R32" s="264"/>
      <c r="S32" s="264"/>
      <c r="T32" s="261"/>
      <c r="U32" s="293"/>
      <c r="V32" s="293"/>
      <c r="W32" s="293"/>
      <c r="X32" s="322"/>
      <c r="Y32" s="293"/>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row>
    <row r="33" spans="1:56" s="235" customFormat="1" ht="14.4" thickTop="1" thickBot="1" x14ac:dyDescent="0.3">
      <c r="A33" s="14"/>
      <c r="B33" s="1" t="s">
        <v>87</v>
      </c>
      <c r="C33" s="95"/>
      <c r="D33" s="124"/>
      <c r="E33" s="2"/>
      <c r="F33" s="342"/>
      <c r="G33" s="259" t="s">
        <v>5</v>
      </c>
      <c r="H33" s="342"/>
      <c r="I33" s="260" t="s">
        <v>4</v>
      </c>
      <c r="J33" s="28"/>
      <c r="K33" s="14"/>
      <c r="L33" s="211"/>
      <c r="M33" s="48"/>
      <c r="N33" s="48"/>
      <c r="O33" s="48"/>
      <c r="P33" s="48"/>
      <c r="Q33" s="48"/>
      <c r="R33" s="48"/>
      <c r="S33" s="48"/>
      <c r="T33" s="28"/>
      <c r="U33" s="293"/>
      <c r="V33" s="293"/>
      <c r="W33" s="293"/>
      <c r="X33" s="322"/>
      <c r="Y33" s="293"/>
      <c r="Z33" s="228"/>
      <c r="AA33" s="228"/>
      <c r="AB33" s="228"/>
      <c r="AC33" s="228"/>
      <c r="AD33" s="228"/>
      <c r="AE33" s="228"/>
      <c r="AF33" s="228"/>
      <c r="AG33" s="228"/>
      <c r="AH33" s="228"/>
      <c r="AI33" s="228"/>
      <c r="AJ33" s="228"/>
      <c r="AK33" s="228"/>
      <c r="AL33" s="228"/>
      <c r="AM33" s="228"/>
      <c r="AN33" s="228"/>
      <c r="AO33" s="228"/>
      <c r="AP33" s="228"/>
      <c r="AQ33" s="228"/>
      <c r="AR33" s="228"/>
      <c r="AS33" s="228"/>
    </row>
    <row r="34" spans="1:56" s="235" customFormat="1" ht="6.6" customHeight="1" thickTop="1" thickBot="1" x14ac:dyDescent="0.3">
      <c r="A34" s="14"/>
      <c r="B34" s="540"/>
      <c r="C34" s="541"/>
      <c r="D34" s="541"/>
      <c r="E34" s="541"/>
      <c r="F34" s="541"/>
      <c r="G34" s="541"/>
      <c r="H34" s="541"/>
      <c r="I34" s="541"/>
      <c r="J34" s="49"/>
      <c r="K34" s="14"/>
      <c r="L34" s="542"/>
      <c r="M34" s="543"/>
      <c r="N34" s="543"/>
      <c r="O34" s="543"/>
      <c r="P34" s="543"/>
      <c r="Q34" s="543"/>
      <c r="R34" s="543"/>
      <c r="S34" s="543"/>
      <c r="T34" s="49"/>
      <c r="U34" s="293"/>
      <c r="V34" s="293"/>
      <c r="W34" s="293"/>
      <c r="X34" s="322"/>
      <c r="Y34" s="322"/>
    </row>
    <row r="35" spans="1:56" s="235" customFormat="1" ht="5.4" customHeight="1" x14ac:dyDescent="0.25">
      <c r="A35" s="14"/>
      <c r="B35" s="227"/>
      <c r="C35" s="226"/>
      <c r="D35" s="226"/>
      <c r="E35" s="226"/>
      <c r="F35" s="226"/>
      <c r="G35" s="226"/>
      <c r="H35" s="226"/>
      <c r="I35" s="226"/>
      <c r="J35" s="28"/>
      <c r="K35" s="14"/>
      <c r="L35" s="211"/>
      <c r="M35" s="48"/>
      <c r="N35" s="48"/>
      <c r="O35" s="48"/>
      <c r="P35" s="48"/>
      <c r="Q35" s="48"/>
      <c r="R35" s="48"/>
      <c r="S35" s="48"/>
      <c r="T35" s="28"/>
      <c r="U35" s="321"/>
      <c r="V35" s="327"/>
      <c r="W35" s="327"/>
      <c r="X35" s="327"/>
      <c r="Y35" s="293"/>
      <c r="Z35" s="293"/>
      <c r="AA35" s="293"/>
      <c r="AB35" s="322"/>
      <c r="AC35" s="322"/>
    </row>
    <row r="36" spans="1:56" ht="13.8" x14ac:dyDescent="0.25">
      <c r="A36" s="135"/>
      <c r="B36" s="129" t="s">
        <v>28</v>
      </c>
      <c r="C36" s="136"/>
      <c r="D36" s="136"/>
      <c r="E36" s="136"/>
      <c r="F36" s="136"/>
      <c r="G36" s="136"/>
      <c r="H36" s="136"/>
      <c r="I36" s="136"/>
      <c r="J36" s="137"/>
      <c r="K36" s="138"/>
      <c r="L36" s="129" t="s">
        <v>30</v>
      </c>
      <c r="M36" s="136"/>
      <c r="N36" s="136"/>
      <c r="O36" s="136"/>
      <c r="P36" s="136"/>
      <c r="Q36" s="136"/>
      <c r="R36" s="136"/>
      <c r="S36" s="136"/>
      <c r="T36" s="137"/>
      <c r="U36" s="321"/>
      <c r="V36" s="327"/>
      <c r="W36" s="327"/>
      <c r="X36" s="327"/>
      <c r="AB36" s="322"/>
      <c r="AC36" s="322"/>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row>
    <row r="37" spans="1:56" x14ac:dyDescent="0.25">
      <c r="B37" s="1" t="s">
        <v>15</v>
      </c>
      <c r="C37" s="2"/>
      <c r="D37" s="2"/>
      <c r="E37" s="2"/>
      <c r="F37" s="2"/>
      <c r="G37" s="2"/>
      <c r="H37" s="3"/>
      <c r="I37" s="5"/>
      <c r="J37" s="21"/>
      <c r="K37" s="4"/>
      <c r="L37" s="1" t="s">
        <v>15</v>
      </c>
      <c r="M37" s="2"/>
      <c r="N37" s="2"/>
      <c r="O37" s="2"/>
      <c r="P37" s="2"/>
      <c r="Q37" s="2"/>
      <c r="R37" s="3"/>
      <c r="S37" s="5"/>
      <c r="T37" s="21"/>
      <c r="U37" s="321"/>
      <c r="V37" s="327"/>
      <c r="W37" s="327"/>
      <c r="X37" s="327"/>
      <c r="AB37" s="322"/>
      <c r="AC37" s="322"/>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row>
    <row r="38" spans="1:56" ht="5.4" customHeight="1" x14ac:dyDescent="0.25">
      <c r="B38" s="1"/>
      <c r="C38" s="2"/>
      <c r="D38" s="2"/>
      <c r="E38" s="2"/>
      <c r="F38" s="2"/>
      <c r="G38" s="2"/>
      <c r="H38" s="3"/>
      <c r="I38" s="5"/>
      <c r="J38" s="21"/>
      <c r="K38" s="4"/>
      <c r="L38" s="1"/>
      <c r="M38" s="2"/>
      <c r="N38" s="2"/>
      <c r="O38" s="2"/>
      <c r="P38" s="2"/>
      <c r="Q38" s="2"/>
      <c r="R38" s="3"/>
      <c r="S38" s="5"/>
      <c r="T38" s="21"/>
      <c r="U38" s="321"/>
      <c r="V38" s="327"/>
      <c r="W38" s="327"/>
      <c r="X38" s="327"/>
      <c r="AC38" s="322"/>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row>
    <row r="39" spans="1:56" x14ac:dyDescent="0.25">
      <c r="B39" s="113" t="s">
        <v>27</v>
      </c>
      <c r="C39" s="2"/>
      <c r="D39" s="125"/>
      <c r="E39" s="549"/>
      <c r="F39" s="550"/>
      <c r="G39" s="114" t="s">
        <v>22</v>
      </c>
      <c r="H39" s="549"/>
      <c r="I39" s="550"/>
      <c r="J39" s="21"/>
      <c r="K39" s="4"/>
      <c r="L39" s="32" t="s">
        <v>27</v>
      </c>
      <c r="M39" s="2"/>
      <c r="N39" s="125"/>
      <c r="O39" s="549"/>
      <c r="P39" s="550"/>
      <c r="Q39" s="114" t="s">
        <v>22</v>
      </c>
      <c r="R39" s="549"/>
      <c r="S39" s="550"/>
      <c r="T39" s="21"/>
      <c r="U39" s="321"/>
      <c r="V39" s="327"/>
      <c r="W39" s="327"/>
      <c r="X39" s="327"/>
      <c r="AC39" s="322"/>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row>
    <row r="40" spans="1:56" ht="4.5" customHeight="1" x14ac:dyDescent="0.25">
      <c r="B40" s="19"/>
      <c r="C40" s="14"/>
      <c r="D40" s="2"/>
      <c r="E40" s="17"/>
      <c r="F40" s="33"/>
      <c r="G40" s="34"/>
      <c r="H40" s="22"/>
      <c r="I40" s="35"/>
      <c r="J40" s="21"/>
      <c r="K40" s="4"/>
      <c r="L40" s="1"/>
      <c r="M40" s="2"/>
      <c r="N40" s="2"/>
      <c r="O40" s="2"/>
      <c r="P40" s="2"/>
      <c r="Q40" s="2"/>
      <c r="R40" s="3"/>
      <c r="S40" s="5"/>
      <c r="T40" s="21"/>
      <c r="U40" s="321"/>
      <c r="V40" s="327"/>
      <c r="W40" s="327"/>
      <c r="X40" s="327"/>
      <c r="AC40" s="322"/>
      <c r="AD40" s="235"/>
      <c r="AE40" s="235"/>
      <c r="AF40" s="235"/>
      <c r="AG40" s="235"/>
      <c r="AH40" s="235"/>
      <c r="AI40" s="235"/>
      <c r="AJ40" s="235"/>
      <c r="AK40" s="235"/>
      <c r="AL40" s="235"/>
      <c r="AM40" s="235"/>
      <c r="AN40" s="235"/>
      <c r="AO40" s="235"/>
      <c r="AP40" s="235"/>
      <c r="AQ40" s="235"/>
      <c r="AR40" s="235"/>
      <c r="AS40" s="235"/>
    </row>
    <row r="41" spans="1:56" x14ac:dyDescent="0.25">
      <c r="B41" s="520" t="s">
        <v>37</v>
      </c>
      <c r="C41" s="521"/>
      <c r="D41" s="521"/>
      <c r="E41" s="521"/>
      <c r="F41" s="546"/>
      <c r="G41" s="547"/>
      <c r="H41" s="547"/>
      <c r="I41" s="548"/>
      <c r="J41" s="21"/>
      <c r="K41" s="4"/>
      <c r="L41" s="1" t="s">
        <v>16</v>
      </c>
      <c r="M41" s="2"/>
      <c r="N41" s="2"/>
      <c r="O41" s="2"/>
      <c r="P41" s="58"/>
      <c r="Q41" s="2" t="s">
        <v>157</v>
      </c>
      <c r="R41" s="3"/>
      <c r="S41" s="5"/>
      <c r="T41" s="21"/>
      <c r="U41" s="321"/>
      <c r="V41" s="327"/>
      <c r="W41" s="327"/>
      <c r="X41" s="327"/>
    </row>
    <row r="42" spans="1:56" ht="5.25" customHeight="1" x14ac:dyDescent="0.25">
      <c r="B42" s="520"/>
      <c r="C42" s="521"/>
      <c r="D42" s="521"/>
      <c r="E42" s="521"/>
      <c r="F42" s="33"/>
      <c r="G42" s="34"/>
      <c r="H42" s="22"/>
      <c r="I42" s="35"/>
      <c r="J42" s="21"/>
      <c r="K42" s="4"/>
      <c r="L42" s="1"/>
      <c r="M42" s="2"/>
      <c r="N42" s="2"/>
      <c r="O42" s="2"/>
      <c r="P42" s="2"/>
      <c r="Q42" s="2"/>
      <c r="R42" s="3"/>
      <c r="S42" s="5"/>
      <c r="T42" s="21"/>
      <c r="U42" s="321"/>
      <c r="V42" s="327"/>
      <c r="W42" s="327"/>
      <c r="X42" s="327"/>
    </row>
    <row r="43" spans="1:56" ht="13.8" x14ac:dyDescent="0.3">
      <c r="B43" s="520"/>
      <c r="C43" s="521"/>
      <c r="D43" s="521"/>
      <c r="E43" s="521"/>
      <c r="F43" s="546"/>
      <c r="G43" s="547"/>
      <c r="H43" s="547"/>
      <c r="I43" s="548"/>
      <c r="J43" s="21"/>
      <c r="K43" s="6"/>
      <c r="L43" s="520" t="s">
        <v>36</v>
      </c>
      <c r="M43" s="521"/>
      <c r="N43" s="521"/>
      <c r="O43" s="581"/>
      <c r="P43" s="569" t="str">
        <f>IF(ISBLANK(F43)," ",IF($P$41="J",F43,IF($P$41="T",F43," ")))</f>
        <v xml:space="preserve"> </v>
      </c>
      <c r="Q43" s="570"/>
      <c r="R43" s="570"/>
      <c r="S43" s="571"/>
      <c r="T43" s="10"/>
      <c r="U43" s="321"/>
      <c r="V43" s="327"/>
      <c r="W43" s="327"/>
      <c r="X43" s="327"/>
    </row>
    <row r="44" spans="1:56" ht="4.5" customHeight="1" x14ac:dyDescent="0.25">
      <c r="B44" s="75"/>
      <c r="C44" s="33"/>
      <c r="D44" s="33"/>
      <c r="E44" s="33"/>
      <c r="F44" s="13"/>
      <c r="G44" s="23"/>
      <c r="H44" s="76"/>
      <c r="I44" s="77"/>
      <c r="J44" s="21"/>
      <c r="K44" s="6"/>
      <c r="L44" s="7"/>
      <c r="M44" s="6"/>
      <c r="N44" s="6"/>
      <c r="P44" s="57"/>
      <c r="Q44" s="6"/>
      <c r="R44" s="11"/>
      <c r="S44" s="12"/>
      <c r="T44" s="10"/>
      <c r="U44" s="321"/>
      <c r="V44" s="327"/>
      <c r="W44" s="327"/>
      <c r="X44" s="327"/>
    </row>
    <row r="45" spans="1:56" ht="13.8" x14ac:dyDescent="0.25">
      <c r="B45" s="32" t="s">
        <v>14</v>
      </c>
      <c r="C45" s="13"/>
      <c r="D45" s="13"/>
      <c r="E45" s="13"/>
      <c r="F45" s="572"/>
      <c r="G45" s="573"/>
      <c r="H45" s="573"/>
      <c r="I45" s="574"/>
      <c r="J45" s="10"/>
      <c r="K45" s="6"/>
      <c r="L45" s="7" t="s">
        <v>14</v>
      </c>
      <c r="M45" s="14"/>
      <c r="O45" s="13"/>
      <c r="P45" s="553" t="str">
        <f>IF(ISBLANK(F45)," ",IF($P$41="J",F45,IF($P$41="T",F45," ")))</f>
        <v xml:space="preserve"> </v>
      </c>
      <c r="Q45" s="554"/>
      <c r="R45" s="554"/>
      <c r="S45" s="555"/>
      <c r="T45" s="10"/>
      <c r="U45" s="321"/>
      <c r="V45" s="327"/>
      <c r="W45" s="327"/>
      <c r="X45" s="327"/>
    </row>
    <row r="46" spans="1:56" s="235" customFormat="1" ht="5.4" customHeight="1" thickBot="1" x14ac:dyDescent="0.3">
      <c r="A46" s="14"/>
      <c r="B46" s="540"/>
      <c r="C46" s="541"/>
      <c r="D46" s="541"/>
      <c r="E46" s="541"/>
      <c r="F46" s="541"/>
      <c r="G46" s="541"/>
      <c r="H46" s="541"/>
      <c r="I46" s="541"/>
      <c r="J46" s="49"/>
      <c r="K46" s="14"/>
      <c r="L46" s="542"/>
      <c r="M46" s="543"/>
      <c r="N46" s="543"/>
      <c r="O46" s="543"/>
      <c r="P46" s="543"/>
      <c r="Q46" s="543"/>
      <c r="R46" s="543"/>
      <c r="S46" s="543"/>
      <c r="T46" s="49"/>
      <c r="U46" s="321"/>
      <c r="V46" s="327"/>
      <c r="W46" s="327"/>
      <c r="X46" s="327"/>
      <c r="Y46" s="293"/>
      <c r="Z46" s="293"/>
      <c r="AA46" s="293"/>
      <c r="AB46" s="293"/>
      <c r="AC46" s="293"/>
      <c r="AD46"/>
      <c r="AE46"/>
      <c r="AF46"/>
      <c r="AG46"/>
      <c r="AH46"/>
      <c r="AI46"/>
      <c r="AJ46"/>
      <c r="AK46"/>
      <c r="AL46"/>
      <c r="AM46"/>
      <c r="AN46"/>
      <c r="AO46"/>
      <c r="AP46"/>
      <c r="AQ46"/>
      <c r="AR46"/>
      <c r="AS46"/>
      <c r="AT46"/>
      <c r="AU46"/>
      <c r="AV46"/>
      <c r="AW46"/>
      <c r="AX46"/>
      <c r="AY46"/>
      <c r="AZ46"/>
      <c r="BA46"/>
      <c r="BB46"/>
      <c r="BC46"/>
      <c r="BD46"/>
    </row>
    <row r="47" spans="1:56" s="235" customFormat="1" ht="5.4" customHeight="1" x14ac:dyDescent="0.25">
      <c r="A47" s="14"/>
      <c r="B47" s="227"/>
      <c r="C47" s="226"/>
      <c r="D47" s="226"/>
      <c r="E47" s="226"/>
      <c r="F47" s="226"/>
      <c r="G47" s="226"/>
      <c r="H47" s="226"/>
      <c r="I47" s="226"/>
      <c r="J47" s="28"/>
      <c r="K47" s="14"/>
      <c r="L47" s="211"/>
      <c r="M47" s="48"/>
      <c r="N47" s="48"/>
      <c r="O47" s="48"/>
      <c r="P47" s="48"/>
      <c r="Q47" s="48"/>
      <c r="R47" s="48"/>
      <c r="S47" s="48"/>
      <c r="T47" s="28"/>
      <c r="U47" s="321"/>
      <c r="V47" s="327"/>
      <c r="W47" s="327"/>
      <c r="X47" s="327"/>
      <c r="Y47" s="293"/>
      <c r="Z47" s="293"/>
      <c r="AA47" s="293"/>
      <c r="AB47" s="293"/>
      <c r="AC47" s="293"/>
      <c r="AD47"/>
      <c r="AE47"/>
      <c r="AF47"/>
      <c r="AG47"/>
      <c r="AH47"/>
      <c r="AI47"/>
      <c r="AJ47"/>
      <c r="AK47"/>
      <c r="AL47"/>
      <c r="AM47"/>
      <c r="AN47"/>
      <c r="AO47"/>
      <c r="AP47"/>
      <c r="AQ47"/>
      <c r="AR47"/>
      <c r="AS47"/>
      <c r="AT47"/>
      <c r="AU47"/>
      <c r="AV47"/>
      <c r="AW47"/>
      <c r="AX47"/>
      <c r="AY47"/>
      <c r="AZ47"/>
      <c r="BA47"/>
      <c r="BB47"/>
      <c r="BC47"/>
      <c r="BD47"/>
    </row>
    <row r="48" spans="1:56" s="235" customFormat="1" x14ac:dyDescent="0.25">
      <c r="A48" s="14"/>
      <c r="B48" s="347" t="s">
        <v>129</v>
      </c>
      <c r="C48" s="348"/>
      <c r="D48" s="348"/>
      <c r="E48" s="348"/>
      <c r="F48" s="348"/>
      <c r="G48" s="344"/>
      <c r="H48" s="344"/>
      <c r="I48" s="344"/>
      <c r="J48" s="28"/>
      <c r="K48" s="14"/>
      <c r="L48" s="347" t="s">
        <v>129</v>
      </c>
      <c r="M48" s="348"/>
      <c r="N48" s="348"/>
      <c r="O48" s="348"/>
      <c r="P48" s="348"/>
      <c r="Q48" s="344"/>
      <c r="R48" s="344"/>
      <c r="S48" s="344"/>
      <c r="T48" s="28"/>
      <c r="U48" s="321"/>
      <c r="V48" s="327"/>
      <c r="W48" s="327"/>
      <c r="X48" s="327"/>
      <c r="Y48" s="293"/>
      <c r="Z48" s="293"/>
      <c r="AA48" s="293"/>
      <c r="AB48" s="322"/>
      <c r="AC48" s="293"/>
      <c r="AD48"/>
      <c r="AE48"/>
      <c r="AF48"/>
      <c r="AG48"/>
      <c r="AH48"/>
      <c r="AI48"/>
      <c r="AJ48"/>
      <c r="AK48"/>
      <c r="AL48"/>
      <c r="AM48"/>
      <c r="AN48"/>
      <c r="AO48"/>
      <c r="AP48"/>
      <c r="AQ48"/>
      <c r="AR48"/>
      <c r="AS48"/>
      <c r="AT48"/>
      <c r="AU48"/>
      <c r="AV48"/>
      <c r="AW48"/>
      <c r="AX48"/>
      <c r="AY48"/>
      <c r="AZ48"/>
      <c r="BA48"/>
      <c r="BB48"/>
      <c r="BC48"/>
      <c r="BD48"/>
    </row>
    <row r="49" spans="1:56" s="235" customFormat="1" ht="5.4" customHeight="1" thickBot="1" x14ac:dyDescent="0.3">
      <c r="A49" s="14"/>
      <c r="B49" s="227"/>
      <c r="C49" s="226"/>
      <c r="D49" s="226"/>
      <c r="E49" s="226"/>
      <c r="F49" s="226"/>
      <c r="G49" s="226"/>
      <c r="H49" s="226"/>
      <c r="I49" s="226"/>
      <c r="J49" s="28"/>
      <c r="K49" s="14"/>
      <c r="L49" s="227"/>
      <c r="M49" s="226"/>
      <c r="N49" s="226"/>
      <c r="O49" s="226"/>
      <c r="P49" s="226"/>
      <c r="Q49" s="351"/>
      <c r="R49" s="351"/>
      <c r="S49" s="351"/>
      <c r="T49" s="28"/>
      <c r="U49" s="321"/>
      <c r="V49" s="327"/>
      <c r="W49" s="327"/>
      <c r="X49" s="327"/>
      <c r="Y49" s="293"/>
      <c r="Z49" s="293"/>
      <c r="AA49" s="293"/>
      <c r="AB49" s="322"/>
      <c r="AC49" s="293"/>
      <c r="AD49"/>
      <c r="AE49"/>
      <c r="AF49"/>
      <c r="AG49"/>
      <c r="AH49"/>
      <c r="AI49"/>
      <c r="AJ49"/>
      <c r="AK49"/>
      <c r="AL49"/>
      <c r="AM49"/>
      <c r="AN49"/>
      <c r="AO49"/>
      <c r="AP49"/>
      <c r="AQ49"/>
      <c r="AR49"/>
      <c r="AS49"/>
      <c r="AT49"/>
      <c r="AU49"/>
      <c r="AV49"/>
      <c r="AW49"/>
      <c r="AX49"/>
      <c r="AY49"/>
      <c r="AZ49"/>
      <c r="BA49"/>
      <c r="BB49"/>
      <c r="BC49"/>
      <c r="BD49"/>
    </row>
    <row r="50" spans="1:56" s="228" customFormat="1" ht="14.4" customHeight="1" thickTop="1" thickBot="1" x14ac:dyDescent="0.3">
      <c r="A50" s="4"/>
      <c r="B50" s="520" t="s">
        <v>97</v>
      </c>
      <c r="C50" s="521"/>
      <c r="D50" s="521"/>
      <c r="E50" s="521"/>
      <c r="F50" s="342"/>
      <c r="G50" s="2" t="s">
        <v>5</v>
      </c>
      <c r="H50" s="342" t="s">
        <v>120</v>
      </c>
      <c r="I50" s="5" t="s">
        <v>4</v>
      </c>
      <c r="J50" s="10"/>
      <c r="K50" s="6"/>
      <c r="L50" s="520" t="s">
        <v>97</v>
      </c>
      <c r="M50" s="521"/>
      <c r="N50" s="521"/>
      <c r="O50" s="521"/>
      <c r="P50" s="342" t="str">
        <f>IF($P$41="J",F50," ")</f>
        <v xml:space="preserve"> </v>
      </c>
      <c r="Q50" s="2" t="s">
        <v>5</v>
      </c>
      <c r="R50" s="342" t="str">
        <f>IF($P$41="J",H50," ")</f>
        <v xml:space="preserve"> </v>
      </c>
      <c r="S50" s="5" t="s">
        <v>4</v>
      </c>
      <c r="T50" s="10"/>
      <c r="U50" s="321"/>
      <c r="V50" s="327"/>
      <c r="W50" s="327"/>
      <c r="X50" s="327"/>
      <c r="Y50" s="293"/>
      <c r="Z50" s="293"/>
      <c r="AA50" s="293"/>
      <c r="AB50" s="293"/>
      <c r="AC50" s="293"/>
      <c r="AD50"/>
      <c r="AE50"/>
      <c r="AF50"/>
      <c r="AG50"/>
      <c r="AH50"/>
      <c r="AI50"/>
      <c r="AJ50"/>
      <c r="AK50"/>
      <c r="AL50"/>
      <c r="AM50"/>
      <c r="AN50"/>
      <c r="AO50"/>
      <c r="AP50"/>
      <c r="AQ50"/>
      <c r="AR50"/>
      <c r="AS50"/>
      <c r="AT50" s="235"/>
      <c r="AU50" s="235"/>
      <c r="AV50" s="235"/>
      <c r="AW50" s="235"/>
      <c r="AX50" s="235"/>
      <c r="AY50" s="235"/>
      <c r="AZ50" s="235"/>
      <c r="BA50" s="235"/>
      <c r="BB50" s="235"/>
      <c r="BC50" s="235"/>
      <c r="BD50" s="235"/>
    </row>
    <row r="51" spans="1:56" s="228" customFormat="1" ht="21.75" customHeight="1" thickTop="1" x14ac:dyDescent="0.25">
      <c r="A51" s="4"/>
      <c r="B51" s="520"/>
      <c r="C51" s="521"/>
      <c r="D51" s="521"/>
      <c r="E51" s="521"/>
      <c r="F51" s="348"/>
      <c r="G51" s="313"/>
      <c r="H51" s="313"/>
      <c r="I51" s="314"/>
      <c r="J51" s="10"/>
      <c r="K51" s="6"/>
      <c r="L51" s="520"/>
      <c r="M51" s="521"/>
      <c r="N51" s="521"/>
      <c r="O51" s="521"/>
      <c r="P51" s="348"/>
      <c r="Q51" s="315"/>
      <c r="R51" s="315"/>
      <c r="S51" s="11"/>
      <c r="T51" s="10"/>
      <c r="U51" s="321"/>
      <c r="V51" s="327"/>
      <c r="W51" s="327"/>
      <c r="X51" s="327"/>
      <c r="Y51" s="293"/>
      <c r="Z51" s="293"/>
      <c r="AA51" s="293"/>
      <c r="AB51" s="293"/>
      <c r="AC51" s="322"/>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row>
    <row r="52" spans="1:56" s="235" customFormat="1" ht="5.25" customHeight="1" x14ac:dyDescent="0.25">
      <c r="A52" s="14"/>
      <c r="B52" s="227"/>
      <c r="C52" s="226"/>
      <c r="D52" s="226"/>
      <c r="E52" s="226"/>
      <c r="F52" s="226"/>
      <c r="G52" s="226"/>
      <c r="H52" s="226"/>
      <c r="I52" s="226"/>
      <c r="J52" s="28"/>
      <c r="K52" s="14"/>
      <c r="L52" s="227"/>
      <c r="M52" s="226"/>
      <c r="N52" s="226"/>
      <c r="O52" s="226"/>
      <c r="P52" s="226"/>
      <c r="Q52" s="48"/>
      <c r="R52" s="48"/>
      <c r="S52" s="48"/>
      <c r="T52" s="28"/>
      <c r="U52" s="321"/>
      <c r="V52" s="327"/>
      <c r="W52" s="327"/>
      <c r="X52" s="327"/>
      <c r="Y52" s="293"/>
      <c r="Z52" s="293"/>
      <c r="AA52" s="293"/>
      <c r="AB52" s="293"/>
      <c r="AC52" s="322"/>
    </row>
    <row r="53" spans="1:56" ht="12.75" customHeight="1" x14ac:dyDescent="0.25">
      <c r="B53" s="520" t="s">
        <v>99</v>
      </c>
      <c r="C53" s="521"/>
      <c r="D53" s="521"/>
      <c r="E53" s="521"/>
      <c r="F53" s="521"/>
      <c r="G53" s="551"/>
      <c r="H53" s="552"/>
      <c r="I53" s="11" t="s">
        <v>25</v>
      </c>
      <c r="J53" s="10"/>
      <c r="K53" s="6"/>
      <c r="L53" s="520" t="s">
        <v>99</v>
      </c>
      <c r="M53" s="521"/>
      <c r="N53" s="521"/>
      <c r="O53" s="521"/>
      <c r="P53" s="521"/>
      <c r="Q53" s="567" t="str">
        <f>IF($P$41="J",G53," ")</f>
        <v xml:space="preserve"> </v>
      </c>
      <c r="R53" s="568"/>
      <c r="S53" s="11" t="s">
        <v>25</v>
      </c>
      <c r="T53" s="10"/>
      <c r="U53" s="321"/>
      <c r="V53" s="327"/>
      <c r="W53" s="327"/>
      <c r="X53" s="327"/>
      <c r="AC53" s="322"/>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row>
    <row r="54" spans="1:56" s="228" customFormat="1" x14ac:dyDescent="0.25">
      <c r="A54" s="4"/>
      <c r="B54" s="520"/>
      <c r="C54" s="521"/>
      <c r="D54" s="521"/>
      <c r="E54" s="521"/>
      <c r="F54" s="521"/>
      <c r="G54" s="312"/>
      <c r="H54" s="312"/>
      <c r="I54" s="11"/>
      <c r="J54" s="10"/>
      <c r="K54" s="6"/>
      <c r="L54" s="520"/>
      <c r="M54" s="521"/>
      <c r="N54" s="521"/>
      <c r="O54" s="521"/>
      <c r="P54" s="521"/>
      <c r="Q54" s="315"/>
      <c r="R54" s="315"/>
      <c r="S54" s="11"/>
      <c r="T54" s="10"/>
      <c r="U54" s="321"/>
      <c r="V54" s="327"/>
      <c r="W54" s="327"/>
      <c r="X54" s="327"/>
      <c r="Y54" s="293"/>
      <c r="Z54" s="293"/>
      <c r="AA54" s="293"/>
      <c r="AB54" s="293"/>
      <c r="AC54" s="322"/>
      <c r="AD54" s="235"/>
      <c r="AE54" s="235"/>
      <c r="AF54" s="235"/>
      <c r="AG54" s="235"/>
      <c r="AH54" s="235"/>
      <c r="AI54" s="235"/>
      <c r="AJ54" s="235"/>
      <c r="AK54" s="235"/>
      <c r="AL54" s="235"/>
      <c r="AM54" s="235"/>
      <c r="AN54" s="235"/>
      <c r="AO54" s="235"/>
      <c r="AP54" s="235"/>
      <c r="AQ54" s="235"/>
      <c r="AR54" s="235"/>
      <c r="AS54" s="235"/>
    </row>
    <row r="55" spans="1:56" ht="3.6" customHeight="1" x14ac:dyDescent="0.25">
      <c r="B55" s="232"/>
      <c r="C55" s="348"/>
      <c r="D55" s="348"/>
      <c r="E55" s="348"/>
      <c r="F55" s="56"/>
      <c r="G55" s="56"/>
      <c r="H55" s="56"/>
      <c r="I55" s="56"/>
      <c r="J55" s="10"/>
      <c r="K55" s="6"/>
      <c r="L55" s="232"/>
      <c r="M55" s="348"/>
      <c r="N55" s="348"/>
      <c r="O55" s="348"/>
      <c r="P55" s="56"/>
      <c r="Q55" s="56"/>
      <c r="R55" s="56"/>
      <c r="S55" s="56"/>
      <c r="T55" s="10"/>
      <c r="U55" s="321"/>
      <c r="V55" s="327"/>
      <c r="W55" s="327"/>
      <c r="X55" s="327"/>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row>
    <row r="56" spans="1:56" s="235" customFormat="1" x14ac:dyDescent="0.25">
      <c r="A56" s="14"/>
      <c r="B56" s="347" t="s">
        <v>128</v>
      </c>
      <c r="C56" s="348"/>
      <c r="D56" s="348"/>
      <c r="E56" s="348"/>
      <c r="F56" s="348"/>
      <c r="G56" s="348"/>
      <c r="H56" s="348"/>
      <c r="I56" s="348"/>
      <c r="J56" s="28"/>
      <c r="K56" s="14"/>
      <c r="L56" s="347" t="s">
        <v>128</v>
      </c>
      <c r="M56" s="348"/>
      <c r="N56" s="348"/>
      <c r="O56" s="348"/>
      <c r="P56" s="348"/>
      <c r="Q56" s="348"/>
      <c r="R56" s="348"/>
      <c r="S56" s="348"/>
      <c r="T56" s="28"/>
      <c r="U56" s="321"/>
      <c r="V56" s="327"/>
      <c r="W56" s="327"/>
      <c r="X56" s="327"/>
      <c r="Y56" s="293"/>
      <c r="Z56" s="293"/>
      <c r="AA56" s="293"/>
      <c r="AB56" s="293"/>
      <c r="AC56" s="293"/>
      <c r="AD56" s="228"/>
      <c r="AE56" s="228"/>
      <c r="AF56" s="228"/>
      <c r="AG56" s="228"/>
      <c r="AH56" s="228"/>
      <c r="AI56" s="228"/>
      <c r="AJ56" s="228"/>
      <c r="AK56" s="228"/>
      <c r="AL56" s="228"/>
      <c r="AM56" s="228"/>
      <c r="AN56" s="228"/>
      <c r="AO56" s="228"/>
      <c r="AP56" s="228"/>
      <c r="AQ56" s="228"/>
      <c r="AR56" s="228"/>
      <c r="AS56" s="228"/>
    </row>
    <row r="57" spans="1:56" s="228" customFormat="1" ht="3.6" customHeight="1" x14ac:dyDescent="0.25">
      <c r="A57" s="4"/>
      <c r="B57" s="349"/>
      <c r="C57" s="348"/>
      <c r="D57" s="348"/>
      <c r="E57" s="348"/>
      <c r="F57" s="56"/>
      <c r="G57" s="56"/>
      <c r="H57" s="56"/>
      <c r="I57" s="56"/>
      <c r="J57" s="10"/>
      <c r="K57" s="6"/>
      <c r="L57" s="349"/>
      <c r="M57" s="348"/>
      <c r="N57" s="348"/>
      <c r="O57" s="348"/>
      <c r="P57" s="56"/>
      <c r="Q57" s="56"/>
      <c r="R57" s="56"/>
      <c r="S57" s="56"/>
      <c r="T57" s="10"/>
      <c r="U57" s="321"/>
      <c r="V57" s="327"/>
      <c r="W57" s="327"/>
      <c r="X57" s="327"/>
      <c r="Y57" s="293"/>
      <c r="Z57" s="293"/>
      <c r="AA57" s="293"/>
      <c r="AB57" s="293"/>
      <c r="AC57" s="322"/>
      <c r="AD57" s="235"/>
      <c r="AE57" s="235"/>
      <c r="AF57" s="235"/>
      <c r="AG57" s="235"/>
      <c r="AH57" s="235"/>
      <c r="AI57" s="235"/>
      <c r="AJ57" s="235"/>
      <c r="AK57" s="235"/>
      <c r="AL57" s="235"/>
      <c r="AM57" s="235"/>
      <c r="AN57" s="235"/>
      <c r="AO57" s="235"/>
      <c r="AP57" s="235"/>
      <c r="AQ57" s="235"/>
      <c r="AR57" s="235"/>
      <c r="AS57" s="235"/>
      <c r="AT57"/>
      <c r="AU57"/>
      <c r="AV57"/>
      <c r="AW57"/>
      <c r="AX57"/>
      <c r="AY57"/>
      <c r="AZ57"/>
      <c r="BA57"/>
      <c r="BB57"/>
      <c r="BC57"/>
      <c r="BD57"/>
    </row>
    <row r="58" spans="1:56" ht="13.2" customHeight="1" x14ac:dyDescent="0.25">
      <c r="B58" s="520" t="s">
        <v>98</v>
      </c>
      <c r="C58" s="521"/>
      <c r="D58" s="521"/>
      <c r="E58" s="521"/>
      <c r="F58" s="521"/>
      <c r="G58" s="544"/>
      <c r="H58" s="545"/>
      <c r="I58" s="11" t="s">
        <v>21</v>
      </c>
      <c r="J58" s="10"/>
      <c r="K58" s="6"/>
      <c r="L58" s="520" t="s">
        <v>98</v>
      </c>
      <c r="M58" s="521"/>
      <c r="N58" s="521"/>
      <c r="O58" s="521"/>
      <c r="P58" s="521"/>
      <c r="Q58" s="544" t="str">
        <f>IF($P$41="J",G58," ")</f>
        <v xml:space="preserve"> </v>
      </c>
      <c r="R58" s="545"/>
      <c r="S58" s="11" t="s">
        <v>21</v>
      </c>
      <c r="T58" s="10"/>
      <c r="U58" s="321"/>
      <c r="V58" s="327"/>
      <c r="W58" s="327"/>
      <c r="X58" s="327"/>
      <c r="AT58" s="228"/>
      <c r="AU58" s="228"/>
      <c r="AV58" s="228"/>
      <c r="AW58" s="228"/>
      <c r="AX58" s="228"/>
      <c r="AY58" s="228"/>
      <c r="AZ58" s="228"/>
      <c r="BA58" s="228"/>
      <c r="BB58" s="228"/>
      <c r="BC58" s="228"/>
      <c r="BD58" s="228"/>
    </row>
    <row r="59" spans="1:56" s="228" customFormat="1" x14ac:dyDescent="0.25">
      <c r="A59" s="4"/>
      <c r="B59" s="520"/>
      <c r="C59" s="521"/>
      <c r="D59" s="521"/>
      <c r="E59" s="521"/>
      <c r="F59" s="521"/>
      <c r="G59" s="312"/>
      <c r="H59" s="312"/>
      <c r="I59" s="11"/>
      <c r="J59" s="10"/>
      <c r="K59" s="6"/>
      <c r="L59" s="520"/>
      <c r="M59" s="521"/>
      <c r="N59" s="521"/>
      <c r="O59" s="521"/>
      <c r="P59" s="521"/>
      <c r="Q59" s="315"/>
      <c r="R59" s="315"/>
      <c r="S59" s="11"/>
      <c r="T59" s="10"/>
      <c r="U59" s="321"/>
      <c r="V59" s="327"/>
      <c r="W59" s="327"/>
      <c r="X59" s="327"/>
      <c r="Y59" s="293"/>
      <c r="Z59" s="293"/>
      <c r="AA59" s="293"/>
      <c r="AB59" s="293"/>
      <c r="AC59" s="293"/>
      <c r="AT59"/>
      <c r="AU59"/>
      <c r="AV59"/>
      <c r="AW59"/>
      <c r="AX59"/>
      <c r="AY59"/>
      <c r="AZ59"/>
      <c r="BA59"/>
      <c r="BB59"/>
      <c r="BC59"/>
      <c r="BD59"/>
    </row>
    <row r="60" spans="1:56" ht="8.4" customHeight="1" x14ac:dyDescent="0.25">
      <c r="B60" s="232"/>
      <c r="C60" s="348"/>
      <c r="D60" s="348"/>
      <c r="E60" s="348"/>
      <c r="F60" s="56"/>
      <c r="G60" s="56"/>
      <c r="H60" s="56"/>
      <c r="I60" s="56"/>
      <c r="J60" s="10"/>
      <c r="K60" s="6"/>
      <c r="L60" s="232"/>
      <c r="M60" s="348"/>
      <c r="N60" s="348"/>
      <c r="O60" s="348"/>
      <c r="P60" s="56"/>
      <c r="Q60" s="55"/>
      <c r="R60" s="55"/>
      <c r="S60" s="55"/>
      <c r="T60" s="10"/>
      <c r="U60" s="321"/>
      <c r="V60" s="327"/>
      <c r="W60" s="327"/>
      <c r="X60" s="327"/>
      <c r="AT60" s="235"/>
      <c r="AU60" s="235"/>
      <c r="AV60" s="235"/>
      <c r="AW60" s="235"/>
      <c r="AX60" s="235"/>
      <c r="AY60" s="235"/>
      <c r="AZ60" s="235"/>
      <c r="BA60" s="235"/>
      <c r="BB60" s="235"/>
      <c r="BC60" s="235"/>
      <c r="BD60" s="235"/>
    </row>
    <row r="61" spans="1:56" ht="13.2" customHeight="1" x14ac:dyDescent="0.25">
      <c r="B61" s="520" t="s">
        <v>101</v>
      </c>
      <c r="C61" s="521"/>
      <c r="D61" s="521"/>
      <c r="E61" s="521"/>
      <c r="F61" s="521"/>
      <c r="G61" s="544"/>
      <c r="H61" s="545"/>
      <c r="I61" s="11" t="s">
        <v>21</v>
      </c>
      <c r="J61" s="10"/>
      <c r="K61" s="6"/>
      <c r="L61" s="520" t="s">
        <v>101</v>
      </c>
      <c r="M61" s="521"/>
      <c r="N61" s="521"/>
      <c r="O61" s="521"/>
      <c r="P61" s="521"/>
      <c r="Q61" s="544" t="str">
        <f>IF($P$41="J",G61," ")</f>
        <v xml:space="preserve"> </v>
      </c>
      <c r="R61" s="545"/>
      <c r="S61" s="11" t="s">
        <v>21</v>
      </c>
      <c r="T61" s="10"/>
      <c r="U61" s="321"/>
      <c r="V61" s="327"/>
      <c r="W61" s="327"/>
      <c r="X61" s="327"/>
      <c r="AC61" s="322"/>
      <c r="AD61" s="235"/>
      <c r="AE61" s="235"/>
      <c r="AF61" s="235"/>
      <c r="AG61" s="235"/>
      <c r="AH61" s="235"/>
      <c r="AI61" s="235"/>
      <c r="AJ61" s="235"/>
      <c r="AK61" s="235"/>
      <c r="AL61" s="235"/>
      <c r="AM61" s="235"/>
      <c r="AN61" s="235"/>
      <c r="AO61" s="235"/>
      <c r="AP61" s="235"/>
      <c r="AQ61" s="235"/>
      <c r="AR61" s="235"/>
      <c r="AS61" s="235"/>
      <c r="AT61" s="228"/>
      <c r="AU61" s="228"/>
      <c r="AV61" s="228"/>
      <c r="AW61" s="228"/>
      <c r="AX61" s="228"/>
      <c r="AY61" s="228"/>
      <c r="AZ61" s="228"/>
      <c r="BA61" s="228"/>
      <c r="BB61" s="228"/>
      <c r="BC61" s="228"/>
      <c r="BD61" s="228"/>
    </row>
    <row r="62" spans="1:56" s="228" customFormat="1" x14ac:dyDescent="0.25">
      <c r="A62" s="4"/>
      <c r="B62" s="520"/>
      <c r="C62" s="521"/>
      <c r="D62" s="521"/>
      <c r="E62" s="521"/>
      <c r="F62" s="521"/>
      <c r="G62" s="312"/>
      <c r="H62" s="312"/>
      <c r="I62" s="11"/>
      <c r="J62" s="10"/>
      <c r="K62" s="6"/>
      <c r="L62" s="520"/>
      <c r="M62" s="521"/>
      <c r="N62" s="521"/>
      <c r="O62" s="521"/>
      <c r="P62" s="521"/>
      <c r="Q62" s="315"/>
      <c r="R62" s="315"/>
      <c r="S62" s="11"/>
      <c r="T62" s="10"/>
      <c r="U62" s="321"/>
      <c r="V62" s="327"/>
      <c r="W62" s="327"/>
      <c r="X62" s="327"/>
      <c r="Y62" s="293"/>
      <c r="Z62" s="293"/>
      <c r="AA62" s="293"/>
      <c r="AB62" s="293"/>
      <c r="AC62" s="293"/>
      <c r="AT62"/>
      <c r="AU62"/>
      <c r="AV62"/>
      <c r="AW62"/>
      <c r="AX62"/>
      <c r="AY62"/>
      <c r="AZ62"/>
      <c r="BA62"/>
      <c r="BB62"/>
      <c r="BC62"/>
      <c r="BD62"/>
    </row>
    <row r="63" spans="1:56" s="228" customFormat="1" ht="7.5" customHeight="1" x14ac:dyDescent="0.25">
      <c r="A63" s="4"/>
      <c r="B63" s="349"/>
      <c r="C63" s="348"/>
      <c r="D63" s="348"/>
      <c r="E63" s="348"/>
      <c r="F63" s="348"/>
      <c r="G63" s="312"/>
      <c r="H63" s="312"/>
      <c r="I63" s="11"/>
      <c r="J63" s="10"/>
      <c r="K63" s="6"/>
      <c r="L63" s="349"/>
      <c r="M63" s="348"/>
      <c r="N63" s="348"/>
      <c r="O63" s="348"/>
      <c r="P63" s="348"/>
      <c r="Q63" s="312"/>
      <c r="R63" s="312"/>
      <c r="S63" s="11"/>
      <c r="T63" s="10"/>
      <c r="U63" s="321"/>
      <c r="V63" s="327"/>
      <c r="W63" s="327"/>
      <c r="X63" s="327"/>
      <c r="Y63" s="293"/>
      <c r="Z63" s="293"/>
      <c r="AA63" s="293"/>
      <c r="AB63" s="293"/>
      <c r="AC63" s="293"/>
      <c r="AD63"/>
      <c r="AE63"/>
      <c r="AF63"/>
      <c r="AG63"/>
      <c r="AH63"/>
      <c r="AI63"/>
      <c r="AJ63"/>
      <c r="AK63"/>
      <c r="AL63"/>
      <c r="AM63"/>
      <c r="AN63"/>
      <c r="AO63"/>
      <c r="AP63"/>
      <c r="AQ63"/>
      <c r="AR63"/>
      <c r="AS63"/>
    </row>
    <row r="64" spans="1:56" s="228" customFormat="1" ht="13.2" customHeight="1" x14ac:dyDescent="0.25">
      <c r="A64" s="4"/>
      <c r="B64" s="520" t="s">
        <v>100</v>
      </c>
      <c r="C64" s="521"/>
      <c r="D64" s="521"/>
      <c r="E64" s="521"/>
      <c r="F64" s="521"/>
      <c r="G64" s="544"/>
      <c r="H64" s="545"/>
      <c r="I64" s="11" t="s">
        <v>21</v>
      </c>
      <c r="J64" s="10"/>
      <c r="K64" s="6"/>
      <c r="L64" s="520" t="s">
        <v>100</v>
      </c>
      <c r="M64" s="521"/>
      <c r="N64" s="521"/>
      <c r="O64" s="521"/>
      <c r="P64" s="521"/>
      <c r="Q64" s="544" t="str">
        <f>IF($P$41="J",G64," ")</f>
        <v xml:space="preserve"> </v>
      </c>
      <c r="R64" s="545"/>
      <c r="S64" s="11" t="s">
        <v>21</v>
      </c>
      <c r="T64" s="10"/>
      <c r="U64" s="321"/>
      <c r="V64" s="327"/>
      <c r="W64" s="327"/>
      <c r="X64" s="327"/>
      <c r="Y64" s="293"/>
      <c r="Z64" s="293"/>
      <c r="AA64" s="293"/>
      <c r="AB64" s="293"/>
      <c r="AC64" s="293"/>
      <c r="AT64"/>
      <c r="AU64"/>
      <c r="AV64"/>
      <c r="AW64"/>
      <c r="AX64"/>
      <c r="AY64"/>
      <c r="AZ64"/>
      <c r="BA64"/>
      <c r="BB64"/>
      <c r="BC64"/>
      <c r="BD64"/>
    </row>
    <row r="65" spans="1:56" s="228" customFormat="1" x14ac:dyDescent="0.25">
      <c r="A65" s="4"/>
      <c r="B65" s="520"/>
      <c r="C65" s="521"/>
      <c r="D65" s="521"/>
      <c r="E65" s="521"/>
      <c r="F65" s="521"/>
      <c r="G65" s="312"/>
      <c r="H65" s="312"/>
      <c r="I65" s="11"/>
      <c r="J65" s="10"/>
      <c r="K65" s="6"/>
      <c r="L65" s="520"/>
      <c r="M65" s="521"/>
      <c r="N65" s="521"/>
      <c r="O65" s="521"/>
      <c r="P65" s="521"/>
      <c r="Q65" s="315"/>
      <c r="R65" s="315"/>
      <c r="S65" s="11"/>
      <c r="T65" s="10"/>
      <c r="U65" s="321"/>
      <c r="V65" s="327"/>
      <c r="W65" s="327"/>
      <c r="X65" s="327"/>
      <c r="Y65" s="293"/>
      <c r="Z65" s="293"/>
      <c r="AA65" s="293"/>
      <c r="AB65" s="293"/>
      <c r="AC65" s="293"/>
      <c r="AD65"/>
      <c r="AE65"/>
      <c r="AF65"/>
      <c r="AG65"/>
      <c r="AH65"/>
      <c r="AI65"/>
      <c r="AJ65"/>
      <c r="AK65"/>
      <c r="AL65"/>
      <c r="AM65"/>
      <c r="AN65"/>
      <c r="AO65"/>
      <c r="AP65"/>
      <c r="AQ65"/>
      <c r="AR65"/>
      <c r="AS65"/>
      <c r="AT65"/>
      <c r="AU65"/>
      <c r="AV65"/>
      <c r="AW65"/>
      <c r="AX65"/>
      <c r="AY65"/>
      <c r="AZ65"/>
      <c r="BA65"/>
      <c r="BB65"/>
      <c r="BC65"/>
      <c r="BD65"/>
    </row>
    <row r="66" spans="1:56" s="235" customFormat="1" ht="5.4" customHeight="1" thickBot="1" x14ac:dyDescent="0.3">
      <c r="A66" s="14"/>
      <c r="B66" s="540"/>
      <c r="C66" s="541"/>
      <c r="D66" s="541"/>
      <c r="E66" s="541"/>
      <c r="F66" s="541"/>
      <c r="G66" s="541"/>
      <c r="H66" s="541"/>
      <c r="I66" s="541"/>
      <c r="J66" s="49"/>
      <c r="K66" s="14"/>
      <c r="L66" s="542"/>
      <c r="M66" s="543"/>
      <c r="N66" s="543"/>
      <c r="O66" s="543"/>
      <c r="P66" s="543"/>
      <c r="Q66" s="543"/>
      <c r="R66" s="543"/>
      <c r="S66" s="543"/>
      <c r="T66" s="49"/>
      <c r="U66" s="321"/>
      <c r="V66" s="327"/>
      <c r="W66" s="327"/>
      <c r="X66" s="327"/>
      <c r="Y66" s="293"/>
      <c r="Z66" s="293"/>
      <c r="AA66" s="293"/>
      <c r="AB66" s="293"/>
      <c r="AC66" s="293"/>
      <c r="AD66"/>
      <c r="AE66"/>
      <c r="AF66"/>
      <c r="AG66"/>
      <c r="AH66"/>
      <c r="AI66"/>
      <c r="AJ66"/>
      <c r="AK66"/>
      <c r="AL66"/>
      <c r="AM66"/>
      <c r="AN66"/>
      <c r="AO66"/>
      <c r="AP66"/>
      <c r="AQ66"/>
      <c r="AR66"/>
      <c r="AS66"/>
      <c r="AT66" s="228"/>
      <c r="AU66" s="228"/>
      <c r="AV66" s="228"/>
      <c r="AW66" s="228"/>
      <c r="AX66" s="228"/>
      <c r="AY66" s="228"/>
      <c r="AZ66" s="228"/>
      <c r="BA66" s="228"/>
      <c r="BB66" s="228"/>
      <c r="BC66" s="228"/>
      <c r="BD66" s="228"/>
    </row>
    <row r="67" spans="1:56" s="235" customFormat="1" ht="5.4" customHeight="1" x14ac:dyDescent="0.25">
      <c r="A67" s="14"/>
      <c r="B67" s="227"/>
      <c r="C67" s="226"/>
      <c r="D67" s="226"/>
      <c r="E67" s="226"/>
      <c r="F67" s="226"/>
      <c r="G67" s="226"/>
      <c r="H67" s="226"/>
      <c r="I67" s="226"/>
      <c r="J67" s="28"/>
      <c r="K67" s="14"/>
      <c r="L67" s="350"/>
      <c r="M67" s="351"/>
      <c r="N67" s="351"/>
      <c r="O67" s="351"/>
      <c r="P67" s="351"/>
      <c r="Q67" s="351"/>
      <c r="R67" s="351"/>
      <c r="S67" s="351"/>
      <c r="T67" s="28"/>
      <c r="U67" s="321"/>
      <c r="V67" s="327"/>
      <c r="W67" s="327"/>
      <c r="X67" s="327"/>
      <c r="Y67" s="293"/>
      <c r="Z67" s="293"/>
      <c r="AA67" s="293"/>
      <c r="AB67" s="293"/>
      <c r="AC67" s="293"/>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row>
    <row r="68" spans="1:56" s="228" customFormat="1" ht="22.95" customHeight="1" x14ac:dyDescent="0.25">
      <c r="A68" s="4"/>
      <c r="B68" s="566" t="str">
        <f>IF($H$10="x","  Falls ein Waldrand nachgebessert wird, sind evtl. die Baumstückzahlen aus dem 
  Basisantrag in qm umzurechnen und unter A.c) einzugeben.",
IF($H$15="x","  Falls ein Waldrand nachgebessert wird, sind evtl. die Baumstückzahlen aus dem 
  Basisantrag in qm umzurechnen und unter A.c) einzugeben.",""))</f>
        <v/>
      </c>
      <c r="C68" s="534"/>
      <c r="D68" s="534"/>
      <c r="E68" s="534"/>
      <c r="F68" s="534"/>
      <c r="G68" s="534"/>
      <c r="H68" s="534"/>
      <c r="I68" s="534"/>
      <c r="J68" s="28"/>
      <c r="K68" s="14"/>
      <c r="L68" s="345"/>
      <c r="M68" s="346"/>
      <c r="N68" s="346"/>
      <c r="O68" s="346"/>
      <c r="P68" s="346"/>
      <c r="Q68" s="346"/>
      <c r="R68" s="346"/>
      <c r="S68" s="346"/>
      <c r="T68" s="10"/>
      <c r="U68" s="321"/>
      <c r="V68" s="327"/>
      <c r="W68" s="327"/>
      <c r="X68" s="327"/>
      <c r="Y68" s="293"/>
      <c r="Z68" s="293"/>
      <c r="AA68" s="293"/>
      <c r="AB68" s="293"/>
      <c r="AC68" s="293"/>
    </row>
    <row r="69" spans="1:56" s="228" customFormat="1" ht="6" customHeight="1" thickBot="1" x14ac:dyDescent="0.3">
      <c r="A69" s="4"/>
      <c r="B69" s="561"/>
      <c r="C69" s="562"/>
      <c r="D69" s="562"/>
      <c r="E69" s="562"/>
      <c r="F69" s="562"/>
      <c r="G69" s="562"/>
      <c r="H69" s="562"/>
      <c r="I69" s="562"/>
      <c r="J69" s="49"/>
      <c r="K69" s="14"/>
      <c r="L69" s="542"/>
      <c r="M69" s="543"/>
      <c r="N69" s="543"/>
      <c r="O69" s="543"/>
      <c r="P69" s="543"/>
      <c r="Q69" s="543"/>
      <c r="R69" s="543"/>
      <c r="S69" s="543"/>
      <c r="T69" s="10"/>
      <c r="U69" s="321"/>
      <c r="V69" s="327"/>
      <c r="W69" s="327"/>
      <c r="X69" s="327"/>
      <c r="Y69" s="293"/>
      <c r="Z69" s="293"/>
      <c r="AA69" s="293"/>
      <c r="AB69" s="293"/>
      <c r="AC69" s="293"/>
    </row>
    <row r="70" spans="1:56" s="228" customFormat="1" ht="6" customHeight="1" x14ac:dyDescent="0.25">
      <c r="A70" s="4"/>
      <c r="B70" s="210"/>
      <c r="C70" s="196"/>
      <c r="D70" s="196"/>
      <c r="E70" s="196"/>
      <c r="F70" s="196"/>
      <c r="G70" s="196"/>
      <c r="H70" s="196"/>
      <c r="I70" s="196"/>
      <c r="J70" s="28"/>
      <c r="K70" s="14"/>
      <c r="L70" s="345"/>
      <c r="M70" s="346"/>
      <c r="N70" s="346"/>
      <c r="O70" s="346"/>
      <c r="P70" s="346"/>
      <c r="Q70" s="346"/>
      <c r="R70" s="346"/>
      <c r="S70" s="346"/>
      <c r="T70" s="10"/>
      <c r="U70" s="321"/>
      <c r="V70" s="327"/>
      <c r="W70" s="327"/>
      <c r="X70" s="327"/>
      <c r="Y70" s="293"/>
      <c r="Z70" s="293"/>
      <c r="AA70" s="293"/>
      <c r="AB70" s="293"/>
      <c r="AC70" s="293"/>
      <c r="AT70" s="235"/>
      <c r="AU70" s="235"/>
      <c r="AV70" s="235"/>
      <c r="AW70" s="235"/>
      <c r="AX70" s="235"/>
      <c r="AY70" s="235"/>
      <c r="AZ70" s="235"/>
      <c r="BA70" s="235"/>
      <c r="BB70" s="235"/>
      <c r="BC70" s="235"/>
      <c r="BD70" s="235"/>
    </row>
    <row r="71" spans="1:56" s="228" customFormat="1" x14ac:dyDescent="0.25">
      <c r="A71" s="4"/>
      <c r="B71" s="575" t="str">
        <f>IF(F50&lt;&gt;"x","",
IF($F$50="x"," Aufforstung der Kalamitätsfläche hier nicht förderbar",""))</f>
        <v/>
      </c>
      <c r="C71" s="576"/>
      <c r="D71" s="576"/>
      <c r="E71" s="576"/>
      <c r="F71" s="576"/>
      <c r="G71" s="576"/>
      <c r="H71" s="576"/>
      <c r="I71" s="576"/>
      <c r="J71" s="21"/>
      <c r="K71" s="2"/>
      <c r="L71" s="181"/>
      <c r="M71" s="14"/>
      <c r="N71" s="2"/>
      <c r="O71" s="2"/>
      <c r="P71" s="2"/>
      <c r="Q71" s="2"/>
      <c r="R71" s="3"/>
      <c r="S71" s="5"/>
      <c r="T71" s="10"/>
      <c r="U71" s="321"/>
      <c r="V71" s="327"/>
      <c r="W71" s="327"/>
      <c r="X71" s="327"/>
      <c r="Y71" s="293"/>
      <c r="Z71" s="293"/>
      <c r="AA71" s="293"/>
      <c r="AB71" s="293"/>
      <c r="AC71" s="322"/>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row>
    <row r="72" spans="1:56" s="228" customFormat="1" ht="25.95" customHeight="1" x14ac:dyDescent="0.25">
      <c r="A72" s="4"/>
      <c r="B72" s="559" t="str">
        <f>IF(G53="","",
IF(G61=0,"",
      IF(G53&lt;50,"Anteil an NH und / oder nicht-heimischem LH des Vorbestandes muss 
mind. 50 % betragen","")))</f>
        <v/>
      </c>
      <c r="C72" s="560"/>
      <c r="D72" s="560"/>
      <c r="E72" s="560"/>
      <c r="F72" s="560"/>
      <c r="G72" s="560"/>
      <c r="H72" s="560"/>
      <c r="I72" s="560"/>
      <c r="J72" s="21"/>
      <c r="K72" s="2"/>
      <c r="L72" s="1"/>
      <c r="M72" s="14"/>
      <c r="N72" s="2"/>
      <c r="O72" s="2"/>
      <c r="P72" s="2"/>
      <c r="Q72" s="2"/>
      <c r="R72" s="3"/>
      <c r="S72" s="5"/>
      <c r="T72" s="10"/>
      <c r="U72" s="321"/>
      <c r="V72" s="327"/>
      <c r="W72" s="327"/>
      <c r="X72" s="327"/>
      <c r="Y72" s="293"/>
      <c r="Z72" s="293"/>
      <c r="AA72" s="293"/>
      <c r="AB72" s="293"/>
      <c r="AC72" s="322"/>
      <c r="AD72" s="235"/>
      <c r="AE72" s="235"/>
      <c r="AF72" s="235"/>
      <c r="AG72" s="235"/>
      <c r="AH72" s="235"/>
      <c r="AI72" s="235"/>
      <c r="AJ72" s="235"/>
      <c r="AK72" s="235"/>
      <c r="AL72" s="235"/>
      <c r="AM72" s="235"/>
      <c r="AN72" s="235"/>
      <c r="AO72" s="235"/>
      <c r="AP72" s="235"/>
      <c r="AQ72" s="235"/>
      <c r="AR72" s="235"/>
      <c r="AS72" s="235"/>
    </row>
    <row r="73" spans="1:56" s="228" customFormat="1" x14ac:dyDescent="0.25">
      <c r="A73" s="4"/>
      <c r="B73" s="559" t="str">
        <f>IF(F33="","",
IF(E58="","",
IF(E88="","",
IF($E$85+$E$88&gt;0.2,"NH und/oder nicht heimisches LH im SG dürfen höchstens 20 % betragen",""))))</f>
        <v/>
      </c>
      <c r="C73" s="560"/>
      <c r="D73" s="560"/>
      <c r="E73" s="560"/>
      <c r="F73" s="560"/>
      <c r="G73" s="560"/>
      <c r="H73" s="560"/>
      <c r="I73" s="560"/>
      <c r="J73" s="21"/>
      <c r="K73" s="2"/>
      <c r="L73" s="1"/>
      <c r="M73" s="14"/>
      <c r="N73" s="2"/>
      <c r="O73" s="2"/>
      <c r="P73" s="2"/>
      <c r="Q73" s="2"/>
      <c r="R73" s="3"/>
      <c r="S73" s="5"/>
      <c r="T73" s="10"/>
      <c r="U73" s="321"/>
      <c r="V73" s="327"/>
      <c r="W73" s="327"/>
      <c r="X73" s="327"/>
      <c r="Y73" s="293"/>
      <c r="Z73" s="293"/>
      <c r="AA73" s="293"/>
      <c r="AB73" s="293"/>
      <c r="AC73" s="293"/>
    </row>
    <row r="74" spans="1:56" s="189" customFormat="1" ht="13.5" customHeight="1" x14ac:dyDescent="0.25">
      <c r="A74" s="4"/>
      <c r="B74" s="559" t="str">
        <f>IF(F33="x","",
IF($E$85="","",
IF($E$88="","",
IF($E$85+$E$88&gt;0.35,"NH und/oder nicht heimisches LH im SG dürfen höchstens 35 % betragen",""))))</f>
        <v/>
      </c>
      <c r="C74" s="560"/>
      <c r="D74" s="560"/>
      <c r="E74" s="560"/>
      <c r="F74" s="560"/>
      <c r="G74" s="560"/>
      <c r="H74" s="560"/>
      <c r="I74" s="560"/>
      <c r="J74" s="21"/>
      <c r="K74" s="2"/>
      <c r="L74" s="1"/>
      <c r="M74" s="14"/>
      <c r="N74" s="2"/>
      <c r="O74" s="2"/>
      <c r="P74" s="2"/>
      <c r="Q74" s="2"/>
      <c r="R74" s="3"/>
      <c r="S74" s="5"/>
      <c r="T74" s="10"/>
      <c r="U74" s="321"/>
      <c r="V74" s="327"/>
      <c r="W74" s="327"/>
      <c r="X74" s="327"/>
      <c r="Y74" s="293"/>
      <c r="Z74" s="293"/>
      <c r="AA74" s="293"/>
      <c r="AB74" s="293"/>
      <c r="AC74" s="293"/>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8"/>
      <c r="BD74" s="228"/>
    </row>
    <row r="75" spans="1:56" s="192" customFormat="1" ht="6.6" customHeight="1" thickBot="1" x14ac:dyDescent="0.3">
      <c r="A75" s="4"/>
      <c r="B75" s="561"/>
      <c r="C75" s="562"/>
      <c r="D75" s="562"/>
      <c r="E75" s="562"/>
      <c r="F75" s="562"/>
      <c r="G75" s="562"/>
      <c r="H75" s="562"/>
      <c r="I75" s="562"/>
      <c r="J75" s="49"/>
      <c r="K75" s="14"/>
      <c r="L75" s="542"/>
      <c r="M75" s="543"/>
      <c r="N75" s="543"/>
      <c r="O75" s="543"/>
      <c r="P75" s="543"/>
      <c r="Q75" s="543"/>
      <c r="R75" s="543"/>
      <c r="S75" s="543"/>
      <c r="T75" s="10"/>
      <c r="U75" s="321"/>
      <c r="V75" s="327"/>
      <c r="W75" s="327"/>
      <c r="X75" s="327"/>
      <c r="Y75" s="293"/>
      <c r="Z75" s="293"/>
      <c r="AA75" s="293"/>
      <c r="AB75" s="293"/>
      <c r="AC75" s="293"/>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8"/>
      <c r="BD75" s="228"/>
    </row>
    <row r="76" spans="1:56" s="192" customFormat="1" ht="6.6" customHeight="1" x14ac:dyDescent="0.25">
      <c r="A76" s="4"/>
      <c r="B76" s="210"/>
      <c r="C76" s="196"/>
      <c r="D76" s="196"/>
      <c r="E76" s="196"/>
      <c r="F76" s="196"/>
      <c r="G76" s="196"/>
      <c r="H76" s="196"/>
      <c r="I76" s="196"/>
      <c r="J76" s="28"/>
      <c r="K76" s="14"/>
      <c r="L76" s="211"/>
      <c r="M76" s="48"/>
      <c r="N76" s="48"/>
      <c r="O76" s="48"/>
      <c r="P76" s="48"/>
      <c r="Q76" s="48"/>
      <c r="R76" s="48"/>
      <c r="S76" s="48"/>
      <c r="T76" s="10"/>
      <c r="U76" s="321"/>
      <c r="V76" s="327"/>
      <c r="W76" s="327"/>
      <c r="X76" s="327"/>
      <c r="Y76" s="293"/>
      <c r="Z76" s="293"/>
      <c r="AA76" s="293"/>
      <c r="AB76" s="293"/>
      <c r="AC76" s="293"/>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row>
    <row r="77" spans="1:56" s="4" customFormat="1" x14ac:dyDescent="0.25">
      <c r="B77" s="337" t="s">
        <v>88</v>
      </c>
      <c r="C77" s="333"/>
      <c r="D77" s="191"/>
      <c r="E77" s="191"/>
      <c r="F77" s="95"/>
      <c r="G77" s="94"/>
      <c r="H77" s="11"/>
      <c r="I77" s="12"/>
      <c r="J77" s="10"/>
      <c r="K77" s="6"/>
      <c r="L77" s="208"/>
      <c r="M77" s="209"/>
      <c r="N77" s="209"/>
      <c r="O77" s="209"/>
      <c r="P77" s="209"/>
      <c r="Q77" s="209"/>
      <c r="R77" s="209"/>
      <c r="S77" s="209"/>
      <c r="T77" s="10"/>
      <c r="U77" s="321"/>
      <c r="V77" s="327"/>
      <c r="W77" s="327"/>
      <c r="X77" s="321"/>
      <c r="Y77" s="323"/>
      <c r="Z77" s="323"/>
      <c r="AA77" s="293"/>
      <c r="AB77" s="293"/>
      <c r="AC77" s="293"/>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8"/>
      <c r="BD77" s="228"/>
    </row>
    <row r="78" spans="1:56" s="4" customFormat="1" x14ac:dyDescent="0.25">
      <c r="B78" s="337" t="s">
        <v>39</v>
      </c>
      <c r="C78" s="333"/>
      <c r="D78" s="191"/>
      <c r="E78" s="191"/>
      <c r="F78" s="95"/>
      <c r="G78" s="94"/>
      <c r="H78" s="582"/>
      <c r="I78" s="583"/>
      <c r="J78" s="10"/>
      <c r="K78" s="6"/>
      <c r="L78" s="208"/>
      <c r="M78" s="209"/>
      <c r="N78" s="209"/>
      <c r="O78" s="209"/>
      <c r="P78" s="209"/>
      <c r="Q78" s="209"/>
      <c r="R78" s="209"/>
      <c r="S78" s="209"/>
      <c r="T78" s="10"/>
      <c r="U78" s="321"/>
      <c r="V78" s="327"/>
      <c r="W78" s="327"/>
      <c r="X78" s="327"/>
      <c r="Y78" s="293"/>
      <c r="Z78" s="293"/>
      <c r="AA78" s="293"/>
      <c r="AB78" s="293"/>
      <c r="AC78" s="293"/>
      <c r="AD78" s="228"/>
      <c r="AE78" s="228"/>
      <c r="AF78" s="228"/>
      <c r="AG78" s="228"/>
      <c r="AH78" s="228"/>
      <c r="AI78" s="228"/>
      <c r="AJ78" s="228"/>
      <c r="AK78" s="228"/>
      <c r="AL78" s="228"/>
      <c r="AM78" s="228"/>
      <c r="AN78" s="228"/>
      <c r="AO78" s="228"/>
      <c r="AP78" s="228"/>
      <c r="AQ78" s="228"/>
      <c r="AR78" s="228"/>
      <c r="AS78" s="228"/>
      <c r="AT78" s="189"/>
      <c r="AU78" s="189"/>
      <c r="AV78" s="189"/>
      <c r="AW78" s="189"/>
      <c r="AX78" s="189"/>
      <c r="AY78" s="189"/>
      <c r="AZ78" s="189"/>
      <c r="BA78" s="189"/>
      <c r="BB78" s="189"/>
      <c r="BC78" s="189"/>
      <c r="BD78" s="189"/>
    </row>
    <row r="79" spans="1:56" s="187" customFormat="1" ht="6" customHeight="1" x14ac:dyDescent="0.25">
      <c r="A79" s="4"/>
      <c r="B79" s="188"/>
      <c r="C79" s="6"/>
      <c r="D79" s="4"/>
      <c r="E79" s="4"/>
      <c r="F79" s="15"/>
      <c r="G79" s="15"/>
      <c r="H79" s="15"/>
      <c r="I79" s="12"/>
      <c r="J79" s="10"/>
      <c r="K79" s="6"/>
      <c r="L79" s="188"/>
      <c r="M79" s="6"/>
      <c r="N79" s="4"/>
      <c r="O79" s="4"/>
      <c r="P79" s="15"/>
      <c r="Q79" s="15"/>
      <c r="R79" s="15"/>
      <c r="S79" s="12"/>
      <c r="T79" s="10"/>
      <c r="U79" s="321"/>
      <c r="V79" s="327"/>
      <c r="W79" s="327"/>
      <c r="X79" s="327"/>
      <c r="Y79" s="293"/>
      <c r="Z79" s="293"/>
      <c r="AA79" s="293"/>
      <c r="AB79" s="293"/>
      <c r="AC79" s="293"/>
      <c r="AD79" s="189"/>
      <c r="AE79" s="189"/>
      <c r="AF79" s="189"/>
      <c r="AG79" s="189"/>
      <c r="AH79" s="189"/>
      <c r="AI79" s="189"/>
      <c r="AJ79" s="189"/>
      <c r="AK79" s="189"/>
      <c r="AL79" s="189"/>
      <c r="AM79" s="189"/>
      <c r="AN79" s="189"/>
      <c r="AO79" s="189"/>
      <c r="AP79" s="189"/>
      <c r="AQ79" s="189"/>
      <c r="AR79" s="189"/>
      <c r="AS79" s="189"/>
      <c r="AT79" s="192"/>
      <c r="AU79" s="192"/>
      <c r="AV79" s="192"/>
      <c r="AW79" s="192"/>
      <c r="AX79" s="192"/>
      <c r="AY79" s="192"/>
      <c r="AZ79" s="192"/>
      <c r="BA79" s="192"/>
      <c r="BB79" s="192"/>
      <c r="BC79" s="192"/>
      <c r="BD79" s="192"/>
    </row>
    <row r="80" spans="1:56" x14ac:dyDescent="0.25">
      <c r="B80" s="7" t="s">
        <v>17</v>
      </c>
      <c r="D80" s="14"/>
      <c r="E80" s="512"/>
      <c r="F80" s="513"/>
      <c r="G80" s="513"/>
      <c r="H80" s="513"/>
      <c r="I80" s="514"/>
      <c r="J80" s="10"/>
      <c r="K80" s="6"/>
      <c r="L80" s="7" t="s">
        <v>17</v>
      </c>
      <c r="M80" s="14"/>
      <c r="O80" s="563" t="str">
        <f>IF(ISBLANK(E80)," ",IF($P$41="J",E80," "))</f>
        <v xml:space="preserve"> </v>
      </c>
      <c r="P80" s="564"/>
      <c r="Q80" s="564"/>
      <c r="R80" s="565"/>
      <c r="S80" s="51"/>
      <c r="T80" s="10"/>
      <c r="U80" s="321"/>
      <c r="V80" s="327"/>
      <c r="W80" s="327"/>
      <c r="X80" s="327"/>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row>
    <row r="81" spans="1:56" s="4" customFormat="1" ht="8.4" customHeight="1" thickBot="1" x14ac:dyDescent="0.3">
      <c r="B81" s="542"/>
      <c r="C81" s="543"/>
      <c r="D81" s="543"/>
      <c r="E81" s="543"/>
      <c r="F81" s="543"/>
      <c r="G81" s="543"/>
      <c r="H81" s="543"/>
      <c r="I81" s="543"/>
      <c r="J81" s="49"/>
      <c r="K81" s="14"/>
      <c r="L81" s="542"/>
      <c r="M81" s="543"/>
      <c r="N81" s="543"/>
      <c r="O81" s="543"/>
      <c r="P81" s="543"/>
      <c r="Q81" s="543"/>
      <c r="R81" s="543"/>
      <c r="S81" s="543"/>
      <c r="T81" s="49"/>
      <c r="U81" s="321"/>
      <c r="V81" s="327"/>
      <c r="W81" s="327"/>
      <c r="X81" s="327"/>
      <c r="Y81" s="293"/>
      <c r="Z81" s="293"/>
      <c r="AA81" s="293"/>
      <c r="AB81" s="293"/>
      <c r="AC81" s="293"/>
      <c r="AD81" s="192"/>
      <c r="AE81" s="192"/>
      <c r="AF81" s="192"/>
      <c r="AG81" s="192"/>
      <c r="AH81" s="192"/>
      <c r="AI81" s="192"/>
      <c r="AJ81" s="192"/>
      <c r="AK81" s="192"/>
      <c r="AL81" s="192"/>
      <c r="AM81" s="192"/>
      <c r="AN81" s="192"/>
      <c r="AO81" s="192"/>
      <c r="AP81" s="192"/>
      <c r="AQ81" s="192"/>
      <c r="AR81" s="192"/>
      <c r="AS81" s="192"/>
      <c r="AT81" s="187"/>
      <c r="AU81" s="187"/>
      <c r="AV81" s="187"/>
      <c r="AW81" s="187"/>
      <c r="AX81" s="187"/>
      <c r="AY81" s="187"/>
      <c r="AZ81" s="187"/>
      <c r="BA81" s="187"/>
      <c r="BB81" s="187"/>
      <c r="BC81" s="187"/>
      <c r="BD81" s="187"/>
    </row>
    <row r="82" spans="1:56" ht="6" customHeight="1" x14ac:dyDescent="0.25">
      <c r="B82" s="105"/>
      <c r="C82" s="106"/>
      <c r="D82" s="106"/>
      <c r="E82" s="107"/>
      <c r="F82" s="108"/>
      <c r="G82" s="109"/>
      <c r="H82" s="107"/>
      <c r="I82" s="108"/>
      <c r="J82" s="110"/>
      <c r="K82" s="6"/>
      <c r="L82" s="105"/>
      <c r="M82" s="106"/>
      <c r="N82" s="106"/>
      <c r="O82" s="107"/>
      <c r="P82" s="108"/>
      <c r="Q82" s="109"/>
      <c r="R82" s="107"/>
      <c r="S82" s="108"/>
      <c r="T82" s="110"/>
      <c r="U82" s="321"/>
      <c r="V82" s="327"/>
      <c r="W82" s="327"/>
      <c r="X82" s="327"/>
      <c r="AD82" s="228"/>
      <c r="AE82" s="228"/>
      <c r="AF82" s="228"/>
      <c r="AG82" s="228"/>
      <c r="AH82" s="228"/>
      <c r="AI82" s="228"/>
      <c r="AJ82" s="228"/>
      <c r="AK82" s="228"/>
      <c r="AL82" s="228"/>
      <c r="AM82" s="228"/>
      <c r="AN82" s="228"/>
      <c r="AO82" s="228"/>
      <c r="AP82" s="228"/>
      <c r="AQ82" s="228"/>
      <c r="AR82" s="228"/>
      <c r="AS82" s="228"/>
      <c r="AT82" s="228"/>
      <c r="AU82" s="228"/>
      <c r="AV82" s="228"/>
      <c r="AW82" s="228"/>
      <c r="AX82" s="228"/>
      <c r="AY82" s="228"/>
      <c r="AZ82" s="228"/>
      <c r="BA82" s="228"/>
      <c r="BB82" s="228"/>
      <c r="BC82" s="228"/>
      <c r="BD82" s="228"/>
    </row>
    <row r="83" spans="1:56" ht="15.6" x14ac:dyDescent="0.25">
      <c r="A83" s="57"/>
      <c r="B83" s="436" t="s">
        <v>140</v>
      </c>
      <c r="C83" s="459"/>
      <c r="D83" s="459"/>
      <c r="E83" s="459"/>
      <c r="F83" s="459"/>
      <c r="G83" s="459"/>
      <c r="H83" s="459"/>
      <c r="I83" s="459"/>
      <c r="J83" s="274"/>
      <c r="K83" s="275"/>
      <c r="L83" s="436" t="s">
        <v>140</v>
      </c>
      <c r="M83" s="459"/>
      <c r="N83" s="459"/>
      <c r="O83" s="459"/>
      <c r="P83" s="459"/>
      <c r="Q83" s="459"/>
      <c r="R83" s="459"/>
      <c r="S83" s="459"/>
      <c r="T83" s="73"/>
      <c r="U83" s="321"/>
      <c r="V83" s="327"/>
      <c r="W83" s="327"/>
      <c r="X83" s="327"/>
      <c r="AD83" s="228"/>
      <c r="AE83" s="228"/>
      <c r="AF83" s="228"/>
      <c r="AG83" s="228"/>
      <c r="AH83" s="228"/>
      <c r="AI83" s="228"/>
      <c r="AJ83" s="228"/>
      <c r="AK83" s="228"/>
      <c r="AL83" s="228"/>
      <c r="AM83" s="228"/>
      <c r="AN83" s="228"/>
      <c r="AO83" s="228"/>
      <c r="AP83" s="228"/>
      <c r="AQ83" s="228"/>
      <c r="AR83" s="228"/>
      <c r="AS83" s="228"/>
      <c r="AT83" s="228"/>
      <c r="AU83" s="228"/>
      <c r="AV83" s="228"/>
      <c r="AW83" s="228"/>
      <c r="AX83" s="228"/>
      <c r="AY83" s="228"/>
      <c r="AZ83" s="228"/>
      <c r="BA83" s="228"/>
      <c r="BB83" s="228"/>
      <c r="BC83" s="228"/>
      <c r="BD83" s="228"/>
    </row>
    <row r="84" spans="1:56" ht="3.75" customHeight="1" x14ac:dyDescent="0.25">
      <c r="A84" s="57"/>
      <c r="B84" s="80"/>
      <c r="C84" s="97"/>
      <c r="D84" s="97"/>
      <c r="E84" s="97"/>
      <c r="F84" s="97"/>
      <c r="G84" s="97"/>
      <c r="H84" s="97"/>
      <c r="I84" s="97"/>
      <c r="J84" s="73"/>
      <c r="K84" s="72"/>
      <c r="L84" s="80"/>
      <c r="M84" s="97"/>
      <c r="N84" s="97"/>
      <c r="O84" s="97"/>
      <c r="P84" s="97"/>
      <c r="Q84" s="97"/>
      <c r="R84" s="97"/>
      <c r="S84" s="97"/>
      <c r="T84" s="73"/>
      <c r="U84" s="321"/>
      <c r="V84" s="327"/>
      <c r="W84" s="327"/>
      <c r="X84" s="327"/>
      <c r="AD84" s="228"/>
      <c r="AE84" s="228"/>
      <c r="AF84" s="228"/>
      <c r="AG84" s="228"/>
      <c r="AH84" s="228"/>
      <c r="AI84" s="228"/>
      <c r="AJ84" s="228"/>
      <c r="AK84" s="228"/>
      <c r="AL84" s="228"/>
      <c r="AM84" s="228"/>
      <c r="AN84" s="228"/>
      <c r="AO84" s="228"/>
      <c r="AP84" s="228"/>
      <c r="AQ84" s="228"/>
      <c r="AR84" s="228"/>
      <c r="AS84" s="228"/>
      <c r="AT84" s="4"/>
      <c r="AU84" s="4"/>
      <c r="AV84" s="4"/>
      <c r="AW84" s="4"/>
      <c r="AX84" s="4"/>
      <c r="AY84" s="4"/>
      <c r="AZ84" s="4"/>
      <c r="BA84" s="4"/>
      <c r="BB84" s="4"/>
      <c r="BC84" s="4"/>
      <c r="BD84" s="4"/>
    </row>
    <row r="85" spans="1:56" ht="12" customHeight="1" x14ac:dyDescent="0.25">
      <c r="B85" s="415" t="s">
        <v>90</v>
      </c>
      <c r="C85" s="416"/>
      <c r="D85" s="416"/>
      <c r="E85" s="118" t="str">
        <f>IF(G58="","",IF(G61="","",G61/G58))</f>
        <v/>
      </c>
      <c r="F85" s="416" t="s">
        <v>81</v>
      </c>
      <c r="G85" s="416"/>
      <c r="H85" s="416"/>
      <c r="I85" s="416"/>
      <c r="J85" s="10"/>
      <c r="K85" s="6"/>
      <c r="L85" s="415" t="s">
        <v>90</v>
      </c>
      <c r="M85" s="416"/>
      <c r="N85" s="416"/>
      <c r="O85" s="402" t="str">
        <f>IF(Q58=0,"",IF(Q61="","",IF($P$41="J",Q61/Q58,"")))</f>
        <v/>
      </c>
      <c r="P85" s="416" t="s">
        <v>81</v>
      </c>
      <c r="Q85" s="416"/>
      <c r="R85" s="416"/>
      <c r="S85" s="416"/>
      <c r="T85" s="10"/>
      <c r="U85" s="326"/>
      <c r="V85" s="326"/>
      <c r="W85" s="326"/>
      <c r="X85" s="326"/>
      <c r="Y85" s="282"/>
      <c r="AC85" s="282"/>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row>
    <row r="86" spans="1:56" ht="12" customHeight="1" x14ac:dyDescent="0.25">
      <c r="B86" s="415"/>
      <c r="C86" s="416"/>
      <c r="D86" s="416"/>
      <c r="E86" s="122"/>
      <c r="F86" s="416"/>
      <c r="G86" s="416"/>
      <c r="H86" s="416"/>
      <c r="I86" s="416"/>
      <c r="J86" s="10"/>
      <c r="K86" s="6"/>
      <c r="L86" s="415"/>
      <c r="M86" s="416"/>
      <c r="N86" s="416"/>
      <c r="O86" s="122"/>
      <c r="P86" s="416"/>
      <c r="Q86" s="416"/>
      <c r="R86" s="416"/>
      <c r="S86" s="416"/>
      <c r="T86" s="10"/>
      <c r="U86" s="326"/>
      <c r="V86" s="326"/>
      <c r="W86" s="326"/>
      <c r="X86" s="326"/>
      <c r="Y86" s="282"/>
      <c r="AC86" s="282"/>
      <c r="AD86" s="4"/>
      <c r="AE86" s="4"/>
      <c r="AF86" s="4"/>
      <c r="AG86" s="4"/>
      <c r="AH86" s="4"/>
      <c r="AI86" s="4"/>
      <c r="AJ86" s="4"/>
      <c r="AK86" s="4"/>
      <c r="AL86" s="4"/>
      <c r="AM86" s="4"/>
      <c r="AN86" s="4"/>
      <c r="AO86" s="4"/>
      <c r="AP86" s="4"/>
      <c r="AQ86" s="4"/>
      <c r="AR86" s="4"/>
      <c r="AS86" s="4"/>
    </row>
    <row r="87" spans="1:56" s="228" customFormat="1" ht="5.25" customHeight="1" x14ac:dyDescent="0.25">
      <c r="A87" s="4"/>
      <c r="B87" s="281"/>
      <c r="C87" s="289"/>
      <c r="D87" s="289"/>
      <c r="E87" s="122"/>
      <c r="F87" s="318"/>
      <c r="G87" s="318"/>
      <c r="H87" s="318"/>
      <c r="I87" s="318"/>
      <c r="J87" s="10"/>
      <c r="K87" s="6"/>
      <c r="L87" s="319"/>
      <c r="M87" s="318"/>
      <c r="N87" s="318"/>
      <c r="O87" s="122"/>
      <c r="P87" s="343"/>
      <c r="Q87" s="343"/>
      <c r="R87" s="343"/>
      <c r="S87" s="343"/>
      <c r="T87" s="10"/>
      <c r="U87" s="321"/>
      <c r="V87" s="327"/>
      <c r="W87" s="327"/>
      <c r="X87" s="327"/>
      <c r="Y87" s="293"/>
      <c r="Z87" s="293"/>
      <c r="AA87" s="293"/>
      <c r="AB87" s="293"/>
      <c r="AC87" s="293"/>
      <c r="AD87"/>
      <c r="AE87"/>
      <c r="AF87"/>
      <c r="AG87"/>
      <c r="AH87"/>
      <c r="AI87"/>
      <c r="AJ87"/>
      <c r="AK87"/>
      <c r="AL87"/>
      <c r="AM87"/>
      <c r="AN87"/>
      <c r="AO87"/>
      <c r="AP87"/>
      <c r="AQ87"/>
      <c r="AR87"/>
      <c r="AS87"/>
      <c r="AT87"/>
      <c r="AU87"/>
      <c r="AV87"/>
      <c r="AW87"/>
      <c r="AX87"/>
      <c r="AY87"/>
      <c r="AZ87"/>
      <c r="BA87"/>
      <c r="BB87"/>
      <c r="BC87"/>
      <c r="BD87"/>
    </row>
    <row r="88" spans="1:56" s="228" customFormat="1" ht="12" customHeight="1" x14ac:dyDescent="0.25">
      <c r="A88" s="4"/>
      <c r="B88" s="415" t="s">
        <v>82</v>
      </c>
      <c r="C88" s="416" t="s">
        <v>80</v>
      </c>
      <c r="D88" s="416"/>
      <c r="E88" s="118" t="str">
        <f>IF(G58="","",IF(G64="","",G64/G58))</f>
        <v/>
      </c>
      <c r="F88" s="416" t="s">
        <v>81</v>
      </c>
      <c r="G88" s="416"/>
      <c r="H88" s="416"/>
      <c r="I88" s="416"/>
      <c r="J88" s="10"/>
      <c r="K88" s="6"/>
      <c r="L88" s="415" t="s">
        <v>82</v>
      </c>
      <c r="M88" s="416" t="s">
        <v>80</v>
      </c>
      <c r="N88" s="416"/>
      <c r="O88" s="118" t="str">
        <f>IF(Q61=0,"",IF(Q64=0,"",IF($P$41="J",Q64/Q58,"")))</f>
        <v/>
      </c>
      <c r="P88" s="416" t="s">
        <v>81</v>
      </c>
      <c r="Q88" s="416"/>
      <c r="R88" s="416"/>
      <c r="S88" s="416"/>
      <c r="T88" s="10"/>
      <c r="U88" s="321"/>
      <c r="V88" s="327"/>
      <c r="W88" s="327"/>
      <c r="X88" s="327"/>
      <c r="Y88" s="293"/>
      <c r="Z88" s="293"/>
      <c r="AA88" s="293"/>
      <c r="AB88" s="293"/>
      <c r="AC88" s="293"/>
      <c r="AD88"/>
      <c r="AE88"/>
      <c r="AF88"/>
      <c r="AG88"/>
      <c r="AH88"/>
      <c r="AI88"/>
      <c r="AJ88"/>
      <c r="AK88"/>
      <c r="AL88"/>
      <c r="AM88"/>
      <c r="AN88"/>
      <c r="AO88"/>
      <c r="AP88"/>
      <c r="AQ88"/>
      <c r="AR88"/>
      <c r="AS88"/>
      <c r="AT88"/>
      <c r="AU88"/>
      <c r="AV88"/>
      <c r="AW88"/>
      <c r="AX88"/>
      <c r="AY88"/>
      <c r="AZ88"/>
      <c r="BA88"/>
      <c r="BB88"/>
      <c r="BC88"/>
      <c r="BD88"/>
    </row>
    <row r="89" spans="1:56" s="228" customFormat="1" ht="12" customHeight="1" x14ac:dyDescent="0.25">
      <c r="A89" s="4"/>
      <c r="B89" s="415"/>
      <c r="C89" s="416"/>
      <c r="D89" s="416"/>
      <c r="E89" s="316"/>
      <c r="F89" s="416"/>
      <c r="G89" s="416"/>
      <c r="H89" s="416"/>
      <c r="I89" s="416"/>
      <c r="J89" s="10"/>
      <c r="K89" s="6"/>
      <c r="L89" s="415"/>
      <c r="M89" s="416"/>
      <c r="N89" s="416"/>
      <c r="O89" s="122"/>
      <c r="P89" s="416"/>
      <c r="Q89" s="416"/>
      <c r="R89" s="416"/>
      <c r="S89" s="416"/>
      <c r="T89" s="10"/>
      <c r="U89" s="321"/>
      <c r="V89" s="327"/>
      <c r="W89" s="327"/>
      <c r="X89" s="327"/>
      <c r="Y89" s="293"/>
      <c r="Z89" s="293"/>
      <c r="AA89" s="293"/>
      <c r="AB89" s="293"/>
      <c r="AC89" s="293"/>
      <c r="AD89"/>
      <c r="AE89"/>
      <c r="AF89"/>
      <c r="AG89"/>
      <c r="AH89"/>
      <c r="AI89"/>
      <c r="AJ89"/>
      <c r="AK89"/>
      <c r="AL89"/>
      <c r="AM89"/>
      <c r="AN89"/>
      <c r="AO89"/>
      <c r="AP89"/>
      <c r="AQ89"/>
      <c r="AR89"/>
      <c r="AS89"/>
      <c r="AT89"/>
      <c r="AU89"/>
      <c r="AV89"/>
      <c r="AW89"/>
      <c r="AX89"/>
      <c r="AY89"/>
      <c r="AZ89"/>
      <c r="BA89"/>
      <c r="BB89"/>
      <c r="BC89"/>
      <c r="BD89"/>
    </row>
    <row r="90" spans="1:56" s="228" customFormat="1" ht="6" customHeight="1" thickBot="1" x14ac:dyDescent="0.3">
      <c r="B90" s="386"/>
      <c r="C90" s="387"/>
      <c r="D90" s="387"/>
      <c r="E90" s="388"/>
      <c r="F90" s="387"/>
      <c r="G90" s="387"/>
      <c r="H90" s="387"/>
      <c r="I90" s="387"/>
      <c r="J90" s="389"/>
      <c r="K90" s="390"/>
      <c r="L90" s="386"/>
      <c r="M90" s="387"/>
      <c r="N90" s="387"/>
      <c r="O90" s="391"/>
      <c r="P90" s="387"/>
      <c r="Q90" s="387"/>
      <c r="R90" s="387"/>
      <c r="S90" s="387"/>
      <c r="T90" s="389"/>
      <c r="U90" s="321"/>
      <c r="V90" s="327"/>
      <c r="W90" s="327"/>
      <c r="X90" s="327"/>
      <c r="Y90" s="293"/>
      <c r="Z90" s="293"/>
      <c r="AA90" s="293"/>
      <c r="AB90" s="293"/>
      <c r="AC90" s="293"/>
      <c r="AD90"/>
      <c r="AE90"/>
      <c r="AF90"/>
      <c r="AG90"/>
      <c r="AH90"/>
      <c r="AI90"/>
      <c r="AJ90"/>
      <c r="AK90"/>
      <c r="AL90"/>
      <c r="AM90"/>
      <c r="AN90"/>
      <c r="AO90"/>
      <c r="AP90"/>
      <c r="AQ90"/>
      <c r="AR90"/>
      <c r="AS90"/>
      <c r="AT90"/>
      <c r="AU90"/>
      <c r="AV90"/>
      <c r="AW90"/>
      <c r="AX90"/>
      <c r="AY90"/>
      <c r="AZ90"/>
      <c r="BA90"/>
      <c r="BB90"/>
      <c r="BC90"/>
      <c r="BD90"/>
    </row>
    <row r="91" spans="1:56" s="228" customFormat="1" ht="12" customHeight="1" thickTop="1" thickBot="1" x14ac:dyDescent="0.3">
      <c r="B91" s="586" t="s">
        <v>124</v>
      </c>
      <c r="C91" s="587"/>
      <c r="D91" s="587"/>
      <c r="E91" s="587"/>
      <c r="F91" s="342" t="s">
        <v>156</v>
      </c>
      <c r="G91" s="392" t="s">
        <v>5</v>
      </c>
      <c r="H91" s="342" t="str">
        <f>IF(F91="","x","")</f>
        <v/>
      </c>
      <c r="I91" s="393" t="s">
        <v>4</v>
      </c>
      <c r="J91" s="389"/>
      <c r="K91" s="390"/>
      <c r="L91" s="586" t="s">
        <v>124</v>
      </c>
      <c r="M91" s="587"/>
      <c r="N91" s="587"/>
      <c r="O91" s="587"/>
      <c r="P91" s="342" t="str">
        <f>IF($P$41="J",F50," ")</f>
        <v xml:space="preserve"> </v>
      </c>
      <c r="Q91" s="392" t="s">
        <v>5</v>
      </c>
      <c r="R91" s="342" t="str">
        <f>IF(P91="","x","")</f>
        <v/>
      </c>
      <c r="S91" s="393" t="s">
        <v>4</v>
      </c>
      <c r="T91" s="389"/>
      <c r="U91" s="321"/>
      <c r="V91" s="327"/>
      <c r="W91" s="327"/>
      <c r="X91" s="327"/>
      <c r="Y91" s="293"/>
      <c r="Z91" s="293"/>
      <c r="AA91" s="293"/>
      <c r="AB91" s="293"/>
      <c r="AC91" s="293"/>
      <c r="AD91"/>
      <c r="AE91"/>
      <c r="AF91"/>
      <c r="AG91"/>
      <c r="AH91"/>
      <c r="AI91"/>
      <c r="AJ91"/>
      <c r="AK91"/>
      <c r="AL91"/>
      <c r="AM91"/>
      <c r="AN91"/>
      <c r="AO91"/>
      <c r="AP91"/>
      <c r="AQ91"/>
      <c r="AR91"/>
      <c r="AS91"/>
    </row>
    <row r="92" spans="1:56" s="228" customFormat="1" ht="12" customHeight="1" thickTop="1" x14ac:dyDescent="0.25">
      <c r="B92" s="586"/>
      <c r="C92" s="587"/>
      <c r="D92" s="587"/>
      <c r="E92" s="587"/>
      <c r="F92" s="387"/>
      <c r="G92" s="387"/>
      <c r="H92" s="387"/>
      <c r="I92" s="387"/>
      <c r="J92" s="389"/>
      <c r="K92" s="390"/>
      <c r="L92" s="586"/>
      <c r="M92" s="587"/>
      <c r="N92" s="587"/>
      <c r="O92" s="587"/>
      <c r="P92" s="387"/>
      <c r="Q92" s="387"/>
      <c r="R92" s="387"/>
      <c r="S92" s="387"/>
      <c r="T92" s="389"/>
      <c r="U92" s="321"/>
      <c r="V92" s="327"/>
      <c r="W92" s="327"/>
      <c r="X92" s="327"/>
      <c r="Y92" s="293"/>
      <c r="Z92" s="293"/>
      <c r="AA92" s="293"/>
      <c r="AB92" s="293"/>
      <c r="AC92" s="293"/>
    </row>
    <row r="93" spans="1:56" s="228" customFormat="1" ht="12" customHeight="1" x14ac:dyDescent="0.25">
      <c r="B93" s="394" t="s">
        <v>125</v>
      </c>
      <c r="C93" s="387"/>
      <c r="D93" s="387"/>
      <c r="E93" s="388"/>
      <c r="F93" s="387"/>
      <c r="G93" s="387"/>
      <c r="H93" s="387"/>
      <c r="I93" s="387"/>
      <c r="J93" s="389"/>
      <c r="K93" s="390"/>
      <c r="L93" s="394" t="s">
        <v>125</v>
      </c>
      <c r="M93" s="387"/>
      <c r="N93" s="387"/>
      <c r="O93" s="388"/>
      <c r="P93" s="387"/>
      <c r="Q93" s="387"/>
      <c r="R93" s="387"/>
      <c r="S93" s="387"/>
      <c r="T93" s="389"/>
      <c r="U93" s="321"/>
      <c r="V93" s="327"/>
      <c r="W93" s="327"/>
      <c r="X93" s="327"/>
      <c r="Y93" s="293"/>
      <c r="Z93" s="293"/>
      <c r="AA93" s="293"/>
      <c r="AB93" s="293"/>
      <c r="AC93" s="293"/>
    </row>
    <row r="94" spans="1:56" s="228" customFormat="1" ht="4.5" customHeight="1" x14ac:dyDescent="0.25">
      <c r="B94" s="395"/>
      <c r="C94" s="390"/>
      <c r="E94" s="396"/>
      <c r="F94" s="397"/>
      <c r="G94" s="398"/>
      <c r="H94" s="398"/>
      <c r="I94" s="398"/>
      <c r="J94" s="389"/>
      <c r="K94" s="390"/>
      <c r="L94" s="395"/>
      <c r="M94" s="390"/>
      <c r="O94" s="396"/>
      <c r="P94" s="397"/>
      <c r="Q94" s="398"/>
      <c r="R94" s="398"/>
      <c r="S94" s="398"/>
      <c r="T94" s="389"/>
      <c r="U94" s="321"/>
      <c r="V94" s="327"/>
      <c r="W94" s="327"/>
      <c r="X94" s="327"/>
      <c r="Y94" s="293"/>
      <c r="Z94" s="293"/>
      <c r="AA94" s="293"/>
      <c r="AB94" s="293"/>
      <c r="AC94" s="293"/>
    </row>
    <row r="95" spans="1:56" ht="20.399999999999999" customHeight="1" thickBot="1" x14ac:dyDescent="0.3">
      <c r="A95" s="31"/>
      <c r="B95" s="328" t="s">
        <v>52</v>
      </c>
      <c r="C95" s="451" t="s">
        <v>0</v>
      </c>
      <c r="D95" s="452"/>
      <c r="E95" s="445" t="s">
        <v>26</v>
      </c>
      <c r="F95" s="446"/>
      <c r="G95" s="329" t="s">
        <v>1</v>
      </c>
      <c r="H95" s="294" t="s">
        <v>8</v>
      </c>
      <c r="I95" s="330" t="s">
        <v>23</v>
      </c>
      <c r="J95" s="116"/>
      <c r="K95" s="117"/>
      <c r="L95" s="328" t="s">
        <v>52</v>
      </c>
      <c r="M95" s="451" t="s">
        <v>0</v>
      </c>
      <c r="N95" s="452"/>
      <c r="O95" s="445" t="s">
        <v>26</v>
      </c>
      <c r="P95" s="446"/>
      <c r="Q95" s="329" t="s">
        <v>1</v>
      </c>
      <c r="R95" s="294" t="s">
        <v>8</v>
      </c>
      <c r="S95" s="330" t="s">
        <v>23</v>
      </c>
      <c r="T95" s="30"/>
      <c r="U95" s="321"/>
      <c r="V95" s="327"/>
      <c r="W95" s="327"/>
      <c r="X95" s="327"/>
      <c r="AD95" s="228"/>
      <c r="AE95" s="228"/>
      <c r="AF95" s="228"/>
      <c r="AG95" s="228"/>
      <c r="AH95" s="228"/>
      <c r="AI95" s="228"/>
      <c r="AJ95" s="228"/>
      <c r="AK95" s="228"/>
      <c r="AL95" s="228"/>
      <c r="AM95" s="228"/>
      <c r="AN95" s="228"/>
      <c r="AO95" s="228"/>
      <c r="AP95" s="228"/>
      <c r="AQ95" s="228"/>
      <c r="AR95" s="228"/>
      <c r="AS95" s="228"/>
      <c r="AT95" s="228"/>
      <c r="AU95" s="228"/>
      <c r="AV95" s="228"/>
      <c r="AW95" s="228"/>
      <c r="AX95" s="228"/>
      <c r="AY95" s="228"/>
      <c r="AZ95" s="228"/>
      <c r="BA95" s="228"/>
      <c r="BB95" s="228"/>
      <c r="BC95" s="228"/>
      <c r="BD95" s="228"/>
    </row>
    <row r="96" spans="1:56" ht="14.1" customHeight="1" x14ac:dyDescent="0.25">
      <c r="B96" s="291" t="s">
        <v>53</v>
      </c>
      <c r="C96" s="449" t="str">
        <f t="shared" ref="C96:C102" si="0">VLOOKUP($B96,$B$265:$O$271,2,FALSE)</f>
        <v xml:space="preserve">  </v>
      </c>
      <c r="D96" s="450"/>
      <c r="E96" s="518"/>
      <c r="F96" s="519"/>
      <c r="G96" s="70"/>
      <c r="H96" s="292" t="str">
        <f t="shared" ref="H96:H102" si="1">IF($B96=".","",
IF($E$85&gt;0.35,
0,
IF($F$91="x",
VLOOKUP($B96,$B$265:$P$271,12,FALSE),
VLOOKUP($B96,$B$265:$P$271,6,FALSE)
)))</f>
        <v/>
      </c>
      <c r="I96" s="303" t="str">
        <f>IF(ISNUMBER(H96),G96*H96," ")</f>
        <v xml:space="preserve"> </v>
      </c>
      <c r="J96" s="78"/>
      <c r="K96" s="79"/>
      <c r="L96" s="341" t="s">
        <v>53</v>
      </c>
      <c r="M96" s="449" t="str">
        <f t="shared" ref="M96:M102" si="2">IF($P$41="J",C96,VLOOKUP($L96,$B$265:$O$271,2,FALSE))</f>
        <v xml:space="preserve">  </v>
      </c>
      <c r="N96" s="450"/>
      <c r="O96" s="447" t="str">
        <f>IF($P$41="J",
IF(E96="","",E96),"")</f>
        <v/>
      </c>
      <c r="P96" s="448"/>
      <c r="Q96" s="59" t="str">
        <f>IF(G96&lt;&gt;0,G96,IF($P$41="J",G96,""))</f>
        <v/>
      </c>
      <c r="R96" s="292" t="str">
        <f t="shared" ref="R96:R102" si="3">IF($B96=".","",
IF($E$85&gt;0.35,
0,
IF($F$91="x",
VLOOKUP($B96,$B$265:$P$271,12,FALSE),
VLOOKUP($B96,$B$265:$P$271,6,FALSE)
)))</f>
        <v/>
      </c>
      <c r="S96" s="303" t="str">
        <f>IF(ISNUMBER(R96),Q96*R96," ")</f>
        <v xml:space="preserve"> </v>
      </c>
      <c r="T96" s="30"/>
      <c r="U96" s="321"/>
      <c r="V96" s="327"/>
      <c r="W96" s="327"/>
      <c r="X96" s="327"/>
      <c r="AD96" s="228"/>
      <c r="AE96" s="228"/>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28"/>
      <c r="BB96" s="228"/>
      <c r="BC96" s="228"/>
      <c r="BD96" s="228"/>
    </row>
    <row r="97" spans="1:56" ht="14.1" customHeight="1" x14ac:dyDescent="0.25">
      <c r="B97" s="291" t="s">
        <v>53</v>
      </c>
      <c r="C97" s="449" t="str">
        <f t="shared" si="0"/>
        <v xml:space="preserve">  </v>
      </c>
      <c r="D97" s="450"/>
      <c r="E97" s="518"/>
      <c r="F97" s="519"/>
      <c r="G97" s="70"/>
      <c r="H97" s="292" t="str">
        <f t="shared" si="1"/>
        <v/>
      </c>
      <c r="I97" s="304" t="str">
        <f t="shared" ref="I97:I102" si="4">IF(ISNUMBER(H97),G97*H97," ")</f>
        <v xml:space="preserve"> </v>
      </c>
      <c r="J97" s="78"/>
      <c r="K97" s="79"/>
      <c r="L97" s="341" t="s">
        <v>53</v>
      </c>
      <c r="M97" s="449" t="str">
        <f t="shared" si="2"/>
        <v xml:space="preserve">  </v>
      </c>
      <c r="N97" s="450"/>
      <c r="O97" s="447" t="str">
        <f t="shared" ref="O97:O102" si="5">IF($P$41="J",
IF(E97="","",E97),"")</f>
        <v/>
      </c>
      <c r="P97" s="448"/>
      <c r="Q97" s="59" t="str">
        <f t="shared" ref="Q97:Q102" si="6">IF(G97&lt;&gt;0,G97,IF($P$41="J",G97,""))</f>
        <v/>
      </c>
      <c r="R97" s="292" t="str">
        <f t="shared" si="3"/>
        <v/>
      </c>
      <c r="S97" s="304" t="str">
        <f t="shared" ref="S97:S102" si="7">IF(ISNUMBER(R97),Q97*R97," ")</f>
        <v xml:space="preserve"> </v>
      </c>
      <c r="T97" s="30"/>
      <c r="U97" s="321"/>
      <c r="V97" s="327"/>
      <c r="W97" s="327"/>
      <c r="X97" s="327"/>
      <c r="AD97" s="228"/>
      <c r="AE97" s="228"/>
      <c r="AF97" s="228"/>
      <c r="AG97" s="228"/>
      <c r="AH97" s="228"/>
      <c r="AI97" s="228"/>
      <c r="AJ97" s="228"/>
      <c r="AK97" s="228"/>
      <c r="AL97" s="228"/>
      <c r="AM97" s="228"/>
      <c r="AN97" s="228"/>
      <c r="AO97" s="228"/>
      <c r="AP97" s="228"/>
      <c r="AQ97" s="228"/>
      <c r="AR97" s="228"/>
      <c r="AS97" s="228"/>
      <c r="AT97" s="228"/>
      <c r="AU97" s="228"/>
      <c r="AV97" s="228"/>
      <c r="AW97" s="228"/>
      <c r="AX97" s="228"/>
      <c r="AY97" s="228"/>
      <c r="AZ97" s="228"/>
      <c r="BA97" s="228"/>
      <c r="BB97" s="228"/>
      <c r="BC97" s="228"/>
      <c r="BD97" s="228"/>
    </row>
    <row r="98" spans="1:56" ht="14.1" customHeight="1" x14ac:dyDescent="0.25">
      <c r="B98" s="291" t="s">
        <v>53</v>
      </c>
      <c r="C98" s="449" t="str">
        <f t="shared" si="0"/>
        <v xml:space="preserve">  </v>
      </c>
      <c r="D98" s="450"/>
      <c r="E98" s="518"/>
      <c r="F98" s="519"/>
      <c r="G98" s="70"/>
      <c r="H98" s="292" t="str">
        <f t="shared" si="1"/>
        <v/>
      </c>
      <c r="I98" s="304" t="str">
        <f t="shared" si="4"/>
        <v xml:space="preserve"> </v>
      </c>
      <c r="J98" s="10"/>
      <c r="K98" s="6"/>
      <c r="L98" s="341" t="s">
        <v>53</v>
      </c>
      <c r="M98" s="449" t="str">
        <f t="shared" si="2"/>
        <v xml:space="preserve">  </v>
      </c>
      <c r="N98" s="450"/>
      <c r="O98" s="447" t="str">
        <f t="shared" si="5"/>
        <v/>
      </c>
      <c r="P98" s="448"/>
      <c r="Q98" s="59" t="str">
        <f t="shared" si="6"/>
        <v/>
      </c>
      <c r="R98" s="292" t="str">
        <f t="shared" si="3"/>
        <v/>
      </c>
      <c r="S98" s="304" t="str">
        <f t="shared" si="7"/>
        <v xml:space="preserve"> </v>
      </c>
      <c r="T98" s="30"/>
      <c r="U98" s="321"/>
      <c r="V98" s="327"/>
      <c r="W98" s="327"/>
      <c r="X98" s="327"/>
      <c r="AD98" s="228"/>
      <c r="AE98" s="228"/>
      <c r="AF98" s="228"/>
      <c r="AG98" s="228"/>
      <c r="AH98" s="228"/>
      <c r="AI98" s="228"/>
      <c r="AJ98" s="228"/>
      <c r="AK98" s="228"/>
      <c r="AL98" s="228"/>
      <c r="AM98" s="228"/>
      <c r="AN98" s="228"/>
      <c r="AO98" s="228"/>
      <c r="AP98" s="228"/>
      <c r="AQ98" s="228"/>
      <c r="AR98" s="228"/>
      <c r="AS98" s="228"/>
      <c r="AT98" s="228"/>
      <c r="AU98" s="228"/>
      <c r="AV98" s="228"/>
      <c r="AW98" s="228"/>
      <c r="AX98" s="228"/>
      <c r="AY98" s="228"/>
      <c r="AZ98" s="228"/>
      <c r="BA98" s="228"/>
      <c r="BB98" s="228"/>
      <c r="BC98" s="228"/>
      <c r="BD98" s="228"/>
    </row>
    <row r="99" spans="1:56" ht="14.1" customHeight="1" x14ac:dyDescent="0.25">
      <c r="B99" s="291" t="s">
        <v>53</v>
      </c>
      <c r="C99" s="449" t="str">
        <f t="shared" si="0"/>
        <v xml:space="preserve">  </v>
      </c>
      <c r="D99" s="450"/>
      <c r="E99" s="518"/>
      <c r="F99" s="519"/>
      <c r="G99" s="70"/>
      <c r="H99" s="292" t="str">
        <f t="shared" si="1"/>
        <v/>
      </c>
      <c r="I99" s="304" t="str">
        <f t="shared" si="4"/>
        <v xml:space="preserve"> </v>
      </c>
      <c r="J99" s="78"/>
      <c r="K99" s="79"/>
      <c r="L99" s="341" t="str">
        <f t="shared" ref="L99:L102" si="8">IF($P$41="J",B99,".")</f>
        <v>.</v>
      </c>
      <c r="M99" s="449" t="str">
        <f t="shared" si="2"/>
        <v xml:space="preserve">  </v>
      </c>
      <c r="N99" s="450"/>
      <c r="O99" s="447" t="str">
        <f t="shared" si="5"/>
        <v/>
      </c>
      <c r="P99" s="448"/>
      <c r="Q99" s="59" t="str">
        <f t="shared" si="6"/>
        <v/>
      </c>
      <c r="R99" s="292" t="str">
        <f t="shared" si="3"/>
        <v/>
      </c>
      <c r="S99" s="304" t="str">
        <f>IF(ISNUMBER(R99),Q99*R99," ")</f>
        <v xml:space="preserve"> </v>
      </c>
      <c r="T99" s="30"/>
      <c r="U99" s="321"/>
      <c r="V99" s="327"/>
      <c r="W99" s="327"/>
      <c r="X99" s="327"/>
      <c r="AD99" s="228"/>
      <c r="AE99" s="228"/>
      <c r="AF99" s="228"/>
      <c r="AG99" s="228"/>
      <c r="AH99" s="228"/>
      <c r="AI99" s="228"/>
      <c r="AJ99" s="228"/>
      <c r="AK99" s="228"/>
      <c r="AL99" s="228"/>
      <c r="AM99" s="228"/>
      <c r="AN99" s="228"/>
      <c r="AO99" s="228"/>
      <c r="AP99" s="228"/>
      <c r="AQ99" s="228"/>
      <c r="AR99" s="228"/>
      <c r="AS99" s="228"/>
    </row>
    <row r="100" spans="1:56" ht="14.1" customHeight="1" x14ac:dyDescent="0.25">
      <c r="B100" s="291" t="s">
        <v>53</v>
      </c>
      <c r="C100" s="449" t="str">
        <f t="shared" si="0"/>
        <v xml:space="preserve">  </v>
      </c>
      <c r="D100" s="450"/>
      <c r="E100" s="518"/>
      <c r="F100" s="519"/>
      <c r="G100" s="59"/>
      <c r="H100" s="292" t="str">
        <f t="shared" si="1"/>
        <v/>
      </c>
      <c r="I100" s="304" t="str">
        <f t="shared" si="4"/>
        <v xml:space="preserve"> </v>
      </c>
      <c r="J100" s="10"/>
      <c r="K100" s="6"/>
      <c r="L100" s="341" t="str">
        <f t="shared" si="8"/>
        <v>.</v>
      </c>
      <c r="M100" s="449" t="str">
        <f t="shared" si="2"/>
        <v xml:space="preserve">  </v>
      </c>
      <c r="N100" s="450"/>
      <c r="O100" s="447" t="str">
        <f t="shared" si="5"/>
        <v/>
      </c>
      <c r="P100" s="448"/>
      <c r="Q100" s="59" t="str">
        <f t="shared" si="6"/>
        <v/>
      </c>
      <c r="R100" s="292" t="str">
        <f t="shared" si="3"/>
        <v/>
      </c>
      <c r="S100" s="304" t="str">
        <f>IF(ISNUMBER(R100),Q100*R100," ")</f>
        <v xml:space="preserve"> </v>
      </c>
      <c r="T100" s="30"/>
      <c r="U100" s="321"/>
      <c r="V100" s="327"/>
      <c r="W100" s="327"/>
      <c r="X100" s="327"/>
    </row>
    <row r="101" spans="1:56" ht="14.1" customHeight="1" x14ac:dyDescent="0.25">
      <c r="B101" s="291" t="s">
        <v>53</v>
      </c>
      <c r="C101" s="449" t="str">
        <f t="shared" si="0"/>
        <v xml:space="preserve">  </v>
      </c>
      <c r="D101" s="450"/>
      <c r="E101" s="518"/>
      <c r="F101" s="519"/>
      <c r="G101" s="59"/>
      <c r="H101" s="292" t="str">
        <f t="shared" si="1"/>
        <v/>
      </c>
      <c r="I101" s="304" t="str">
        <f t="shared" si="4"/>
        <v xml:space="preserve"> </v>
      </c>
      <c r="J101" s="10"/>
      <c r="K101" s="6"/>
      <c r="L101" s="341" t="str">
        <f t="shared" si="8"/>
        <v>.</v>
      </c>
      <c r="M101" s="449" t="str">
        <f t="shared" si="2"/>
        <v xml:space="preserve">  </v>
      </c>
      <c r="N101" s="450"/>
      <c r="O101" s="447" t="str">
        <f t="shared" si="5"/>
        <v/>
      </c>
      <c r="P101" s="448"/>
      <c r="Q101" s="59" t="str">
        <f t="shared" si="6"/>
        <v/>
      </c>
      <c r="R101" s="292" t="str">
        <f t="shared" si="3"/>
        <v/>
      </c>
      <c r="S101" s="304" t="str">
        <f t="shared" si="7"/>
        <v xml:space="preserve"> </v>
      </c>
      <c r="T101" s="30"/>
      <c r="U101" s="321"/>
      <c r="V101" s="327"/>
      <c r="W101" s="327"/>
      <c r="X101" s="327"/>
    </row>
    <row r="102" spans="1:56" ht="14.1" customHeight="1" x14ac:dyDescent="0.25">
      <c r="B102" s="291" t="s">
        <v>53</v>
      </c>
      <c r="C102" s="449" t="str">
        <f t="shared" si="0"/>
        <v xml:space="preserve">  </v>
      </c>
      <c r="D102" s="450"/>
      <c r="E102" s="518"/>
      <c r="F102" s="519"/>
      <c r="G102" s="59"/>
      <c r="H102" s="292" t="str">
        <f t="shared" si="1"/>
        <v/>
      </c>
      <c r="I102" s="304" t="str">
        <f t="shared" si="4"/>
        <v xml:space="preserve"> </v>
      </c>
      <c r="J102" s="10"/>
      <c r="K102" s="6"/>
      <c r="L102" s="341" t="str">
        <f t="shared" si="8"/>
        <v>.</v>
      </c>
      <c r="M102" s="449" t="str">
        <f t="shared" si="2"/>
        <v xml:space="preserve">  </v>
      </c>
      <c r="N102" s="450"/>
      <c r="O102" s="447" t="str">
        <f t="shared" si="5"/>
        <v/>
      </c>
      <c r="P102" s="448"/>
      <c r="Q102" s="59" t="str">
        <f t="shared" si="6"/>
        <v/>
      </c>
      <c r="R102" s="292" t="str">
        <f t="shared" si="3"/>
        <v/>
      </c>
      <c r="S102" s="304" t="str">
        <f t="shared" si="7"/>
        <v xml:space="preserve"> </v>
      </c>
      <c r="T102" s="30"/>
      <c r="U102" s="321"/>
      <c r="V102" s="327"/>
      <c r="W102" s="327"/>
      <c r="X102" s="327"/>
    </row>
    <row r="103" spans="1:56" ht="4.95" customHeight="1" x14ac:dyDescent="0.25">
      <c r="B103" s="18"/>
      <c r="C103" s="6"/>
      <c r="D103" s="8"/>
      <c r="E103" s="8"/>
      <c r="F103" s="8"/>
      <c r="G103" s="8"/>
      <c r="H103" s="9"/>
      <c r="I103" s="305"/>
      <c r="J103" s="10"/>
      <c r="K103" s="6"/>
      <c r="L103" s="18"/>
      <c r="M103" s="6"/>
      <c r="N103" s="8"/>
      <c r="O103" s="8"/>
      <c r="P103" s="8"/>
      <c r="Q103" s="8"/>
      <c r="R103" s="9"/>
      <c r="S103" s="305"/>
      <c r="T103" s="10"/>
      <c r="U103" s="321"/>
      <c r="V103" s="327"/>
      <c r="W103" s="327"/>
      <c r="X103" s="327"/>
    </row>
    <row r="104" spans="1:56" ht="15" customHeight="1" x14ac:dyDescent="0.25">
      <c r="B104" s="92" t="s">
        <v>142</v>
      </c>
      <c r="C104" s="92"/>
      <c r="D104" s="92"/>
      <c r="E104" s="92"/>
      <c r="F104" s="74"/>
      <c r="G104" s="104"/>
      <c r="H104" s="69"/>
      <c r="I104" s="302">
        <f>IF(SUM(I96:I102)=0,0,SUM(I96:I102))</f>
        <v>0</v>
      </c>
      <c r="J104" s="101"/>
      <c r="K104" s="102"/>
      <c r="L104" s="92" t="s">
        <v>142</v>
      </c>
      <c r="M104" s="92"/>
      <c r="N104" s="92"/>
      <c r="O104" s="92"/>
      <c r="P104" s="67"/>
      <c r="Q104" s="68"/>
      <c r="R104" s="69"/>
      <c r="S104" s="302">
        <f>IF(SUM(S96:S102)=0,0,SUM(S96:S102))</f>
        <v>0</v>
      </c>
      <c r="T104" s="10"/>
      <c r="U104" s="321"/>
      <c r="V104" s="327"/>
      <c r="W104" s="327"/>
      <c r="X104" s="327"/>
    </row>
    <row r="105" spans="1:56" s="228" customFormat="1" ht="6" customHeight="1" x14ac:dyDescent="0.25">
      <c r="A105" s="4"/>
      <c r="B105" s="20"/>
      <c r="C105" s="24"/>
      <c r="D105" s="24"/>
      <c r="E105" s="467"/>
      <c r="F105" s="467"/>
      <c r="G105" s="467"/>
      <c r="H105" s="467"/>
      <c r="I105" s="25"/>
      <c r="J105" s="26"/>
      <c r="K105" s="14"/>
      <c r="L105" s="20"/>
      <c r="M105" s="24"/>
      <c r="N105" s="24"/>
      <c r="O105" s="467"/>
      <c r="P105" s="467"/>
      <c r="Q105" s="467"/>
      <c r="R105" s="467"/>
      <c r="S105" s="24"/>
      <c r="T105" s="26"/>
      <c r="U105" s="321"/>
      <c r="V105" s="327"/>
      <c r="W105" s="327"/>
      <c r="X105" s="327"/>
      <c r="Y105" s="293"/>
      <c r="Z105" s="293"/>
      <c r="AA105" s="293"/>
      <c r="AB105" s="293"/>
      <c r="AC105" s="293"/>
      <c r="AD105"/>
      <c r="AE105"/>
      <c r="AF105"/>
      <c r="AG105"/>
      <c r="AH105"/>
      <c r="AI105"/>
      <c r="AJ105"/>
      <c r="AK105"/>
      <c r="AL105"/>
      <c r="AM105"/>
      <c r="AN105"/>
      <c r="AO105"/>
      <c r="AP105"/>
      <c r="AQ105"/>
      <c r="AR105"/>
      <c r="AS105"/>
      <c r="AT105"/>
      <c r="AU105"/>
      <c r="AV105"/>
      <c r="AW105"/>
      <c r="AX105"/>
      <c r="AY105"/>
      <c r="AZ105"/>
      <c r="BA105"/>
      <c r="BB105"/>
      <c r="BC105"/>
      <c r="BD105"/>
    </row>
    <row r="106" spans="1:56" s="228" customFormat="1" x14ac:dyDescent="0.25">
      <c r="A106" s="453" t="s">
        <v>33</v>
      </c>
      <c r="B106" s="453"/>
      <c r="C106" s="453"/>
      <c r="D106" s="453"/>
      <c r="E106" s="453"/>
      <c r="F106" s="453"/>
      <c r="G106" s="453"/>
      <c r="H106" s="453"/>
      <c r="I106" s="453"/>
      <c r="J106" s="453"/>
      <c r="K106" s="2"/>
      <c r="L106" s="2"/>
      <c r="M106" s="2"/>
      <c r="N106" s="2"/>
      <c r="O106" s="320"/>
      <c r="P106" s="320"/>
      <c r="Q106" s="320"/>
      <c r="R106" s="320"/>
      <c r="S106" s="2"/>
      <c r="T106" s="2"/>
      <c r="U106" s="321"/>
      <c r="V106" s="327"/>
      <c r="W106" s="327"/>
      <c r="X106" s="327"/>
      <c r="Y106" s="293"/>
      <c r="Z106" s="293"/>
      <c r="AA106" s="293"/>
      <c r="AB106" s="293"/>
      <c r="AC106" s="293"/>
      <c r="AD106"/>
      <c r="AE106"/>
      <c r="AF106"/>
      <c r="AG106"/>
      <c r="AH106"/>
      <c r="AI106"/>
      <c r="AJ106"/>
      <c r="AK106"/>
      <c r="AL106"/>
      <c r="AM106"/>
      <c r="AN106"/>
      <c r="AO106"/>
      <c r="AP106"/>
      <c r="AQ106"/>
      <c r="AR106"/>
      <c r="AS106"/>
      <c r="AT106"/>
      <c r="AU106"/>
      <c r="AV106"/>
      <c r="AW106"/>
      <c r="AX106"/>
      <c r="AY106"/>
      <c r="AZ106"/>
      <c r="BA106"/>
      <c r="BB106"/>
      <c r="BC106"/>
      <c r="BD106"/>
    </row>
    <row r="107" spans="1:56" s="228" customFormat="1" ht="10.5" customHeight="1" x14ac:dyDescent="0.25">
      <c r="A107" s="453" t="s">
        <v>38</v>
      </c>
      <c r="B107" s="453"/>
      <c r="C107" s="453"/>
      <c r="D107" s="453"/>
      <c r="E107" s="453"/>
      <c r="F107" s="453"/>
      <c r="G107" s="453"/>
      <c r="H107" s="453"/>
      <c r="I107" s="453"/>
      <c r="J107" s="453"/>
      <c r="K107" s="2"/>
      <c r="L107" s="2"/>
      <c r="M107" s="2"/>
      <c r="N107" s="2"/>
      <c r="O107" s="320"/>
      <c r="P107" s="320"/>
      <c r="Q107" s="320"/>
      <c r="R107" s="320"/>
      <c r="S107" s="2"/>
      <c r="T107" s="2"/>
      <c r="U107" s="321"/>
      <c r="V107" s="327"/>
      <c r="W107" s="327"/>
      <c r="X107" s="327"/>
      <c r="Y107" s="293"/>
      <c r="Z107" s="293"/>
      <c r="AA107" s="293"/>
      <c r="AB107" s="293"/>
      <c r="AC107" s="293"/>
      <c r="AD107"/>
      <c r="AE107"/>
      <c r="AF107"/>
      <c r="AG107"/>
      <c r="AH107"/>
      <c r="AI107"/>
      <c r="AJ107"/>
      <c r="AK107"/>
      <c r="AL107"/>
      <c r="AM107"/>
      <c r="AN107"/>
      <c r="AO107"/>
      <c r="AP107"/>
      <c r="AQ107"/>
      <c r="AR107"/>
      <c r="AS107"/>
      <c r="AT107"/>
      <c r="AU107"/>
      <c r="AV107"/>
      <c r="AW107"/>
      <c r="AX107"/>
      <c r="AY107"/>
      <c r="AZ107"/>
      <c r="BA107"/>
      <c r="BB107"/>
      <c r="BC107"/>
      <c r="BD107"/>
    </row>
    <row r="108" spans="1:56" s="228" customFormat="1" ht="9.75" customHeight="1" x14ac:dyDescent="0.25">
      <c r="A108" s="453" t="s">
        <v>55</v>
      </c>
      <c r="B108" s="453"/>
      <c r="C108" s="453"/>
      <c r="D108" s="453"/>
      <c r="E108" s="453"/>
      <c r="F108" s="453"/>
      <c r="G108" s="453"/>
      <c r="H108" s="453"/>
      <c r="I108" s="453"/>
      <c r="J108" s="453"/>
      <c r="K108" s="2"/>
      <c r="L108" s="2"/>
      <c r="M108" s="2"/>
      <c r="N108" s="2"/>
      <c r="O108" s="320"/>
      <c r="P108" s="320"/>
      <c r="Q108" s="320"/>
      <c r="R108" s="320"/>
      <c r="S108" s="2"/>
      <c r="T108" s="2"/>
      <c r="U108" s="321"/>
      <c r="V108" s="327"/>
      <c r="W108" s="327"/>
      <c r="X108" s="327"/>
      <c r="Y108" s="293"/>
      <c r="Z108" s="293"/>
      <c r="AA108" s="293"/>
      <c r="AB108" s="293"/>
      <c r="AC108" s="293"/>
      <c r="AD108"/>
      <c r="AE108"/>
      <c r="AF108"/>
      <c r="AG108"/>
      <c r="AH108"/>
      <c r="AI108"/>
      <c r="AJ108"/>
      <c r="AK108"/>
      <c r="AL108"/>
      <c r="AM108"/>
      <c r="AN108"/>
      <c r="AO108"/>
      <c r="AP108"/>
      <c r="AQ108"/>
      <c r="AR108"/>
      <c r="AS108"/>
      <c r="AT108"/>
      <c r="AU108"/>
      <c r="AV108"/>
      <c r="AW108"/>
      <c r="AX108"/>
      <c r="AY108"/>
      <c r="AZ108"/>
      <c r="BA108"/>
      <c r="BB108"/>
      <c r="BC108"/>
      <c r="BD108"/>
    </row>
    <row r="109" spans="1:56" s="228" customFormat="1" ht="28.2" customHeight="1" x14ac:dyDescent="0.25">
      <c r="A109" s="4"/>
      <c r="B109" s="4"/>
      <c r="C109" s="4"/>
      <c r="D109" s="4"/>
      <c r="E109" s="4"/>
      <c r="F109" s="4"/>
      <c r="G109" s="4"/>
      <c r="H109" s="38"/>
      <c r="I109" s="39"/>
      <c r="J109" s="4"/>
      <c r="K109" s="14"/>
      <c r="L109" s="4"/>
      <c r="M109" s="4"/>
      <c r="N109" s="4"/>
      <c r="O109" s="4"/>
      <c r="P109" s="4"/>
      <c r="Q109" s="4"/>
      <c r="R109" s="4"/>
      <c r="S109" s="4"/>
      <c r="T109" s="4"/>
      <c r="U109" s="321"/>
      <c r="V109" s="327"/>
      <c r="W109" s="327"/>
      <c r="X109" s="327"/>
      <c r="Y109" s="293"/>
      <c r="Z109" s="293"/>
      <c r="AA109" s="293"/>
      <c r="AB109" s="293"/>
      <c r="AC109" s="293"/>
      <c r="AD109"/>
      <c r="AE109"/>
      <c r="AF109"/>
      <c r="AG109"/>
      <c r="AH109"/>
      <c r="AI109"/>
      <c r="AJ109"/>
      <c r="AK109"/>
      <c r="AL109"/>
      <c r="AM109"/>
      <c r="AN109"/>
      <c r="AO109"/>
      <c r="AP109"/>
      <c r="AQ109"/>
      <c r="AR109"/>
      <c r="AS109"/>
    </row>
    <row r="110" spans="1:56" s="228" customFormat="1" ht="6" customHeight="1" x14ac:dyDescent="0.25">
      <c r="A110" s="4"/>
      <c r="B110" s="41"/>
      <c r="C110" s="42"/>
      <c r="D110" s="42"/>
      <c r="E110" s="42"/>
      <c r="F110" s="42"/>
      <c r="G110" s="42"/>
      <c r="H110" s="43"/>
      <c r="I110" s="44"/>
      <c r="J110" s="45"/>
      <c r="K110" s="14"/>
      <c r="L110" s="41"/>
      <c r="M110" s="42"/>
      <c r="N110" s="42"/>
      <c r="O110" s="42"/>
      <c r="P110" s="42"/>
      <c r="Q110" s="42"/>
      <c r="R110" s="43"/>
      <c r="S110" s="44"/>
      <c r="T110" s="45"/>
      <c r="U110" s="321"/>
      <c r="V110" s="327"/>
      <c r="W110" s="327"/>
      <c r="X110" s="327"/>
      <c r="Y110" s="293"/>
      <c r="Z110" s="293"/>
      <c r="AA110" s="293"/>
      <c r="AB110" s="293"/>
      <c r="AC110" s="293"/>
    </row>
    <row r="111" spans="1:56" s="228" customFormat="1" ht="15.6" x14ac:dyDescent="0.25">
      <c r="A111" s="57"/>
      <c r="B111" s="436" t="s">
        <v>152</v>
      </c>
      <c r="C111" s="459"/>
      <c r="D111" s="459"/>
      <c r="E111" s="459"/>
      <c r="F111" s="459"/>
      <c r="G111" s="459"/>
      <c r="H111" s="459"/>
      <c r="I111" s="459"/>
      <c r="J111" s="274"/>
      <c r="K111" s="379"/>
      <c r="L111" s="436" t="str">
        <f>B111</f>
        <v xml:space="preserve">  B. Kulturpflege (= Nr. 2.1.2.2 PKW-RL)</v>
      </c>
      <c r="M111" s="459"/>
      <c r="N111" s="459"/>
      <c r="O111" s="459"/>
      <c r="P111" s="459"/>
      <c r="Q111" s="459"/>
      <c r="R111" s="459"/>
      <c r="S111" s="459"/>
      <c r="T111" s="73"/>
      <c r="U111" s="321"/>
      <c r="V111" s="327"/>
      <c r="W111" s="327"/>
      <c r="X111" s="327"/>
      <c r="Y111" s="293"/>
      <c r="Z111" s="293"/>
      <c r="AA111" s="293"/>
      <c r="AB111" s="293"/>
      <c r="AC111" s="293"/>
    </row>
    <row r="112" spans="1:56" s="228" customFormat="1" ht="6.75" customHeight="1" x14ac:dyDescent="0.25">
      <c r="A112" s="57"/>
      <c r="B112" s="63"/>
      <c r="C112" s="64"/>
      <c r="D112" s="64"/>
      <c r="E112" s="64"/>
      <c r="F112" s="64"/>
      <c r="G112" s="64"/>
      <c r="H112" s="64"/>
      <c r="I112" s="64"/>
      <c r="J112" s="65"/>
      <c r="K112" s="57"/>
      <c r="L112" s="63"/>
      <c r="M112" s="64"/>
      <c r="N112" s="64"/>
      <c r="O112" s="64"/>
      <c r="P112" s="64"/>
      <c r="Q112" s="64"/>
      <c r="R112" s="64"/>
      <c r="S112" s="64"/>
      <c r="T112" s="65"/>
      <c r="U112" s="321"/>
      <c r="V112" s="327"/>
      <c r="W112" s="327"/>
      <c r="X112" s="327"/>
      <c r="Y112" s="293"/>
      <c r="Z112" s="293"/>
      <c r="AA112" s="293"/>
      <c r="AB112" s="293"/>
      <c r="AC112" s="293"/>
    </row>
    <row r="113" spans="1:56" s="228" customFormat="1" ht="12" customHeight="1" x14ac:dyDescent="0.25">
      <c r="A113" s="4"/>
      <c r="B113" s="415" t="s">
        <v>138</v>
      </c>
      <c r="C113" s="416"/>
      <c r="D113" s="416"/>
      <c r="E113" s="416"/>
      <c r="F113" s="399"/>
      <c r="G113" s="417"/>
      <c r="H113" s="418"/>
      <c r="I113" s="411" t="s">
        <v>139</v>
      </c>
      <c r="J113" s="10"/>
      <c r="K113" s="6"/>
      <c r="L113" s="415" t="s">
        <v>138</v>
      </c>
      <c r="M113" s="416"/>
      <c r="N113" s="416"/>
      <c r="O113" s="416"/>
      <c r="P113" s="399"/>
      <c r="Q113" s="417" t="str">
        <f>IF(G113="","",IF(G113=0,0,IF(P41="J",G113,"")))</f>
        <v/>
      </c>
      <c r="R113" s="418"/>
      <c r="S113" s="411" t="s">
        <v>139</v>
      </c>
      <c r="T113" s="411"/>
      <c r="U113" s="321"/>
      <c r="V113" s="327"/>
      <c r="W113" s="327"/>
      <c r="X113" s="327"/>
      <c r="Y113" s="293"/>
      <c r="Z113" s="293"/>
      <c r="AA113" s="293"/>
      <c r="AB113" s="293"/>
      <c r="AC113" s="293"/>
    </row>
    <row r="114" spans="1:56" s="228" customFormat="1" ht="12" customHeight="1" x14ac:dyDescent="0.25">
      <c r="A114" s="4"/>
      <c r="B114" s="415"/>
      <c r="C114" s="416"/>
      <c r="D114" s="416"/>
      <c r="E114" s="416"/>
      <c r="F114" s="411"/>
      <c r="G114" s="122"/>
      <c r="H114" s="411"/>
      <c r="I114" s="411"/>
      <c r="J114" s="10"/>
      <c r="K114" s="6"/>
      <c r="L114" s="415"/>
      <c r="M114" s="416"/>
      <c r="N114" s="416"/>
      <c r="O114" s="416"/>
      <c r="P114" s="411"/>
      <c r="Q114" s="122"/>
      <c r="R114" s="411"/>
      <c r="S114" s="411"/>
      <c r="T114" s="10"/>
      <c r="U114" s="321"/>
      <c r="V114" s="327"/>
      <c r="W114" s="327"/>
      <c r="X114" s="327"/>
      <c r="Y114" s="293"/>
      <c r="Z114" s="293"/>
      <c r="AA114" s="293"/>
      <c r="AB114" s="293"/>
      <c r="AC114" s="293"/>
    </row>
    <row r="115" spans="1:56" s="228" customFormat="1" ht="4.95" customHeight="1" x14ac:dyDescent="0.25">
      <c r="A115" s="4"/>
      <c r="B115" s="18"/>
      <c r="C115" s="6"/>
      <c r="D115" s="8"/>
      <c r="E115" s="8"/>
      <c r="F115" s="8"/>
      <c r="G115" s="8"/>
      <c r="H115" s="9"/>
      <c r="I115" s="305"/>
      <c r="J115" s="10"/>
      <c r="K115" s="6"/>
      <c r="L115" s="18"/>
      <c r="M115" s="6"/>
      <c r="N115" s="8"/>
      <c r="O115" s="8"/>
      <c r="P115" s="8"/>
      <c r="Q115" s="8"/>
      <c r="R115" s="9"/>
      <c r="S115" s="305"/>
      <c r="T115" s="10"/>
      <c r="U115" s="321"/>
      <c r="V115" s="327"/>
      <c r="W115" s="327"/>
      <c r="X115" s="327"/>
      <c r="Y115" s="293"/>
      <c r="Z115" s="293"/>
      <c r="AA115" s="293"/>
      <c r="AB115" s="293"/>
      <c r="AC115" s="293"/>
    </row>
    <row r="116" spans="1:56" s="228" customFormat="1" ht="15" customHeight="1" x14ac:dyDescent="0.25">
      <c r="A116" s="4"/>
      <c r="B116" s="599" t="s">
        <v>143</v>
      </c>
      <c r="C116" s="600"/>
      <c r="D116" s="600"/>
      <c r="E116" s="600"/>
      <c r="F116" s="600"/>
      <c r="G116" s="600"/>
      <c r="H116" s="425">
        <f>IF(500*G113=0,0,500*G113)</f>
        <v>0</v>
      </c>
      <c r="I116" s="426"/>
      <c r="J116" s="101"/>
      <c r="K116" s="102"/>
      <c r="L116" s="599" t="s">
        <v>143</v>
      </c>
      <c r="M116" s="600"/>
      <c r="N116" s="600"/>
      <c r="O116" s="600"/>
      <c r="P116" s="600"/>
      <c r="Q116" s="600"/>
      <c r="R116" s="425">
        <f>IF(Q113="",0,MIN(500*G113,500*Q113))</f>
        <v>0</v>
      </c>
      <c r="S116" s="426"/>
      <c r="T116" s="10"/>
      <c r="U116" s="321"/>
      <c r="V116" s="327"/>
      <c r="W116" s="327"/>
      <c r="X116" s="327"/>
      <c r="Y116" s="293"/>
      <c r="Z116" s="293"/>
      <c r="AA116" s="293"/>
      <c r="AB116" s="293"/>
      <c r="AC116" s="293"/>
    </row>
    <row r="117" spans="1:56" s="228" customFormat="1" ht="6" customHeight="1" x14ac:dyDescent="0.25">
      <c r="A117" s="4"/>
      <c r="B117" s="20"/>
      <c r="C117" s="24"/>
      <c r="D117" s="24"/>
      <c r="E117" s="467"/>
      <c r="F117" s="467"/>
      <c r="G117" s="467"/>
      <c r="H117" s="467"/>
      <c r="I117" s="25"/>
      <c r="J117" s="26"/>
      <c r="K117" s="14"/>
      <c r="L117" s="20"/>
      <c r="M117" s="24"/>
      <c r="N117" s="24"/>
      <c r="O117" s="467"/>
      <c r="P117" s="467"/>
      <c r="Q117" s="467"/>
      <c r="R117" s="467"/>
      <c r="S117" s="24"/>
      <c r="T117" s="26"/>
      <c r="U117" s="321"/>
      <c r="V117" s="327"/>
      <c r="W117" s="327"/>
      <c r="X117" s="327"/>
      <c r="Y117" s="293"/>
      <c r="Z117" s="293"/>
      <c r="AA117" s="293"/>
      <c r="AB117" s="293"/>
      <c r="AC117" s="293"/>
    </row>
    <row r="118" spans="1:56" s="228" customFormat="1" ht="6" customHeight="1" x14ac:dyDescent="0.25">
      <c r="A118" s="4"/>
      <c r="B118" s="176"/>
      <c r="C118" s="14"/>
      <c r="D118" s="14"/>
      <c r="E118" s="381"/>
      <c r="F118" s="381"/>
      <c r="G118" s="381"/>
      <c r="H118" s="381"/>
      <c r="I118" s="46"/>
      <c r="J118" s="28"/>
      <c r="K118" s="14"/>
      <c r="L118" s="176"/>
      <c r="M118" s="14"/>
      <c r="N118" s="14"/>
      <c r="O118" s="381"/>
      <c r="P118" s="381"/>
      <c r="Q118" s="381"/>
      <c r="R118" s="381"/>
      <c r="S118" s="14"/>
      <c r="T118" s="28"/>
      <c r="U118" s="10"/>
      <c r="V118" s="321"/>
      <c r="W118" s="327"/>
      <c r="X118" s="327"/>
      <c r="Y118" s="327"/>
      <c r="Z118" s="293"/>
      <c r="AA118" s="293"/>
      <c r="AB118" s="293"/>
      <c r="AC118" s="293"/>
      <c r="AD118" s="293"/>
    </row>
    <row r="119" spans="1:56" ht="15.6" x14ac:dyDescent="0.25">
      <c r="A119" s="57"/>
      <c r="B119" s="436" t="s">
        <v>141</v>
      </c>
      <c r="C119" s="459"/>
      <c r="D119" s="459"/>
      <c r="E119" s="459"/>
      <c r="F119" s="459"/>
      <c r="G119" s="459"/>
      <c r="H119" s="459"/>
      <c r="I119" s="459"/>
      <c r="J119" s="274"/>
      <c r="K119" s="275"/>
      <c r="L119" s="436" t="str">
        <f>B119</f>
        <v xml:space="preserve">  A.b) Saat ohne Waldrand</v>
      </c>
      <c r="M119" s="459"/>
      <c r="N119" s="459"/>
      <c r="O119" s="459"/>
      <c r="P119" s="459"/>
      <c r="Q119" s="459"/>
      <c r="R119" s="459"/>
      <c r="S119" s="459"/>
      <c r="T119" s="73"/>
      <c r="U119" s="321"/>
      <c r="V119" s="327"/>
      <c r="W119" s="327"/>
      <c r="X119" s="327"/>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c r="BC119" s="228"/>
      <c r="BD119" s="228"/>
    </row>
    <row r="120" spans="1:56" ht="6.75" customHeight="1" x14ac:dyDescent="0.25">
      <c r="A120" s="57"/>
      <c r="B120" s="63"/>
      <c r="C120" s="64"/>
      <c r="D120" s="64"/>
      <c r="E120" s="64"/>
      <c r="F120" s="64"/>
      <c r="G120" s="64"/>
      <c r="H120" s="64"/>
      <c r="I120" s="64"/>
      <c r="J120" s="65"/>
      <c r="K120" s="57"/>
      <c r="L120" s="63"/>
      <c r="M120" s="64"/>
      <c r="N120" s="64"/>
      <c r="O120" s="64"/>
      <c r="P120" s="64"/>
      <c r="Q120" s="64"/>
      <c r="R120" s="64"/>
      <c r="S120" s="64"/>
      <c r="T120" s="65"/>
      <c r="U120" s="321"/>
      <c r="V120" s="327"/>
      <c r="W120" s="327"/>
      <c r="X120" s="327"/>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8"/>
      <c r="BA120" s="228"/>
      <c r="BB120" s="228"/>
      <c r="BC120" s="228"/>
      <c r="BD120" s="228"/>
    </row>
    <row r="121" spans="1:56" ht="21" thickBot="1" x14ac:dyDescent="0.35">
      <c r="A121" s="66"/>
      <c r="B121" s="427" t="s">
        <v>6</v>
      </c>
      <c r="C121" s="428"/>
      <c r="D121" s="429"/>
      <c r="E121" s="294" t="s">
        <v>26</v>
      </c>
      <c r="F121" s="295" t="s">
        <v>73</v>
      </c>
      <c r="G121" s="457" t="s">
        <v>9</v>
      </c>
      <c r="H121" s="458"/>
      <c r="I121" s="296" t="s">
        <v>23</v>
      </c>
      <c r="J121" s="297"/>
      <c r="K121" s="298"/>
      <c r="L121" s="427" t="s">
        <v>6</v>
      </c>
      <c r="M121" s="428"/>
      <c r="N121" s="429"/>
      <c r="O121" s="294" t="s">
        <v>26</v>
      </c>
      <c r="P121" s="299" t="s">
        <v>73</v>
      </c>
      <c r="Q121" s="457" t="s">
        <v>9</v>
      </c>
      <c r="R121" s="458"/>
      <c r="S121" s="296" t="s">
        <v>23</v>
      </c>
      <c r="T121" s="10"/>
      <c r="U121" s="321"/>
      <c r="V121" s="327"/>
      <c r="W121" s="327"/>
      <c r="X121" s="327"/>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c r="BC121" s="228"/>
      <c r="BD121" s="228"/>
    </row>
    <row r="122" spans="1:56" ht="20.399999999999999" customHeight="1" x14ac:dyDescent="0.3">
      <c r="A122" s="66"/>
      <c r="B122" s="454" t="s">
        <v>74</v>
      </c>
      <c r="C122" s="455"/>
      <c r="D122" s="456"/>
      <c r="E122" s="86"/>
      <c r="F122" s="87"/>
      <c r="G122" s="465">
        <v>3100</v>
      </c>
      <c r="H122" s="466"/>
      <c r="I122" s="300" t="str">
        <f>IF(F122=0," ",G122*F122)</f>
        <v xml:space="preserve"> </v>
      </c>
      <c r="J122" s="88"/>
      <c r="K122" s="89"/>
      <c r="L122" s="454" t="s">
        <v>74</v>
      </c>
      <c r="M122" s="455"/>
      <c r="N122" s="456"/>
      <c r="O122" s="91" t="str">
        <f t="shared" ref="O122:P124" si="9">IF($P$41="j",E122,"")</f>
        <v/>
      </c>
      <c r="P122" s="91" t="str">
        <f t="shared" si="9"/>
        <v/>
      </c>
      <c r="Q122" s="465">
        <v>3100</v>
      </c>
      <c r="R122" s="466"/>
      <c r="S122" s="300" t="str">
        <f>IF(P122="","",MIN(Q122*P122,I122))</f>
        <v/>
      </c>
      <c r="T122" s="10"/>
      <c r="U122" s="321"/>
      <c r="V122" s="327"/>
      <c r="W122" s="327"/>
      <c r="X122" s="327"/>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8"/>
      <c r="BA122" s="228"/>
      <c r="BB122" s="228"/>
      <c r="BC122" s="228"/>
      <c r="BD122" s="228"/>
    </row>
    <row r="123" spans="1:56" ht="20.399999999999999" customHeight="1" x14ac:dyDescent="0.3">
      <c r="A123" s="66"/>
      <c r="B123" s="515" t="s">
        <v>75</v>
      </c>
      <c r="C123" s="516"/>
      <c r="D123" s="517"/>
      <c r="E123" s="90"/>
      <c r="F123" s="91"/>
      <c r="G123" s="463">
        <v>3100</v>
      </c>
      <c r="H123" s="464"/>
      <c r="I123" s="300" t="str">
        <f t="shared" ref="I123:I124" si="10">IF(F123=0," ",G123*F123)</f>
        <v xml:space="preserve"> </v>
      </c>
      <c r="J123" s="88"/>
      <c r="K123" s="89"/>
      <c r="L123" s="515" t="s">
        <v>75</v>
      </c>
      <c r="M123" s="516"/>
      <c r="N123" s="517"/>
      <c r="O123" s="91" t="str">
        <f t="shared" si="9"/>
        <v/>
      </c>
      <c r="P123" s="91" t="str">
        <f t="shared" si="9"/>
        <v/>
      </c>
      <c r="Q123" s="463">
        <v>3100</v>
      </c>
      <c r="R123" s="464"/>
      <c r="S123" s="300" t="str">
        <f t="shared" ref="S123:S124" si="11">IF(P123="","",MIN(Q123*P123,I123))</f>
        <v/>
      </c>
      <c r="T123" s="10"/>
      <c r="U123" s="321"/>
      <c r="V123" s="327"/>
      <c r="W123" s="327"/>
      <c r="X123" s="327"/>
      <c r="AD123" s="228"/>
      <c r="AE123" s="228"/>
      <c r="AF123" s="228"/>
      <c r="AG123" s="228"/>
      <c r="AH123" s="228"/>
      <c r="AI123" s="228"/>
      <c r="AJ123" s="228"/>
      <c r="AK123" s="228"/>
      <c r="AL123" s="228"/>
      <c r="AM123" s="228"/>
      <c r="AN123" s="228"/>
      <c r="AO123" s="228"/>
      <c r="AP123" s="228"/>
      <c r="AQ123" s="228"/>
      <c r="AR123" s="228"/>
      <c r="AS123" s="228"/>
    </row>
    <row r="124" spans="1:56" ht="20.399999999999999" customHeight="1" x14ac:dyDescent="0.3">
      <c r="A124" s="66"/>
      <c r="B124" s="515" t="s">
        <v>76</v>
      </c>
      <c r="C124" s="516"/>
      <c r="D124" s="517"/>
      <c r="E124" s="90"/>
      <c r="F124" s="91"/>
      <c r="G124" s="463">
        <v>2900</v>
      </c>
      <c r="H124" s="464"/>
      <c r="I124" s="300" t="str">
        <f t="shared" si="10"/>
        <v xml:space="preserve"> </v>
      </c>
      <c r="J124" s="88"/>
      <c r="K124" s="89"/>
      <c r="L124" s="515" t="s">
        <v>76</v>
      </c>
      <c r="M124" s="516"/>
      <c r="N124" s="517"/>
      <c r="O124" s="91" t="str">
        <f t="shared" si="9"/>
        <v/>
      </c>
      <c r="P124" s="91" t="str">
        <f t="shared" si="9"/>
        <v/>
      </c>
      <c r="Q124" s="463">
        <v>2900</v>
      </c>
      <c r="R124" s="464"/>
      <c r="S124" s="300" t="str">
        <f t="shared" si="11"/>
        <v/>
      </c>
      <c r="T124" s="10"/>
      <c r="U124" s="321"/>
      <c r="V124" s="327"/>
      <c r="W124" s="327"/>
      <c r="X124" s="327"/>
    </row>
    <row r="125" spans="1:56" ht="6.6" customHeight="1" x14ac:dyDescent="0.25">
      <c r="B125" s="18"/>
      <c r="C125" s="6"/>
      <c r="D125" s="8"/>
      <c r="E125" s="8"/>
      <c r="F125" s="8"/>
      <c r="G125" s="8"/>
      <c r="H125" s="9"/>
      <c r="I125" s="301"/>
      <c r="J125" s="10"/>
      <c r="K125" s="6"/>
      <c r="L125" s="18"/>
      <c r="M125" s="6"/>
      <c r="N125" s="8"/>
      <c r="O125" s="8"/>
      <c r="P125" s="8"/>
      <c r="Q125" s="8"/>
      <c r="R125" s="9"/>
      <c r="S125" s="301"/>
      <c r="T125" s="10"/>
      <c r="U125" s="321"/>
      <c r="V125" s="327"/>
      <c r="W125" s="327"/>
      <c r="X125" s="327"/>
    </row>
    <row r="126" spans="1:56" ht="15" customHeight="1" x14ac:dyDescent="0.25">
      <c r="B126" s="92" t="s">
        <v>144</v>
      </c>
      <c r="C126" s="74"/>
      <c r="D126" s="100"/>
      <c r="E126" s="100"/>
      <c r="F126" s="100"/>
      <c r="G126" s="100"/>
      <c r="H126" s="425">
        <f>IF(SUM(I122:I124)=0,0,SUM(I122:I124))</f>
        <v>0</v>
      </c>
      <c r="I126" s="426"/>
      <c r="J126" s="101"/>
      <c r="K126" s="102"/>
      <c r="L126" s="92" t="s">
        <v>144</v>
      </c>
      <c r="M126" s="103"/>
      <c r="N126" s="29"/>
      <c r="O126" s="29"/>
      <c r="P126" s="29"/>
      <c r="Q126" s="29"/>
      <c r="R126" s="425">
        <f>IF(SUM(S122:S124)=0,0,SUM(S122:S124))</f>
        <v>0</v>
      </c>
      <c r="S126" s="426"/>
      <c r="T126" s="10"/>
      <c r="U126" s="321"/>
      <c r="V126" s="327"/>
      <c r="W126" s="327"/>
      <c r="X126" s="327"/>
    </row>
    <row r="127" spans="1:56" s="192" customFormat="1" ht="6" customHeight="1" x14ac:dyDescent="0.25">
      <c r="A127" s="4"/>
      <c r="B127" s="20"/>
      <c r="C127" s="24"/>
      <c r="D127" s="24"/>
      <c r="E127" s="467"/>
      <c r="F127" s="467"/>
      <c r="G127" s="467"/>
      <c r="H127" s="467"/>
      <c r="I127" s="25"/>
      <c r="J127" s="26"/>
      <c r="K127" s="14"/>
      <c r="L127" s="20"/>
      <c r="M127" s="24"/>
      <c r="N127" s="24"/>
      <c r="O127" s="467"/>
      <c r="P127" s="467"/>
      <c r="Q127" s="467"/>
      <c r="R127" s="467"/>
      <c r="S127" s="24"/>
      <c r="T127" s="26"/>
      <c r="U127" s="321"/>
      <c r="V127" s="327"/>
      <c r="W127" s="327"/>
      <c r="X127" s="327"/>
      <c r="Y127" s="293"/>
      <c r="Z127" s="293"/>
      <c r="AA127" s="293"/>
      <c r="AB127" s="293"/>
      <c r="AC127" s="293"/>
      <c r="AD127"/>
      <c r="AE127"/>
      <c r="AF127"/>
      <c r="AG127"/>
      <c r="AH127"/>
      <c r="AI127"/>
      <c r="AJ127"/>
      <c r="AK127"/>
      <c r="AL127"/>
      <c r="AM127"/>
      <c r="AN127"/>
      <c r="AO127"/>
      <c r="AP127"/>
      <c r="AQ127"/>
      <c r="AR127"/>
      <c r="AS127"/>
      <c r="AT127"/>
      <c r="AU127"/>
      <c r="AV127"/>
      <c r="AW127"/>
      <c r="AX127"/>
      <c r="AY127"/>
      <c r="AZ127"/>
      <c r="BA127"/>
      <c r="BB127"/>
      <c r="BC127"/>
      <c r="BD127"/>
    </row>
    <row r="128" spans="1:56" s="192" customFormat="1" ht="6" customHeight="1" x14ac:dyDescent="0.25">
      <c r="A128" s="4"/>
      <c r="B128" s="41"/>
      <c r="C128" s="42"/>
      <c r="D128" s="42"/>
      <c r="E128" s="42"/>
      <c r="F128" s="42"/>
      <c r="G128" s="42"/>
      <c r="H128" s="43"/>
      <c r="I128" s="44"/>
      <c r="J128" s="45"/>
      <c r="K128" s="14"/>
      <c r="L128" s="41"/>
      <c r="M128" s="42"/>
      <c r="N128" s="42"/>
      <c r="O128" s="42"/>
      <c r="P128" s="42"/>
      <c r="Q128" s="42"/>
      <c r="R128" s="43"/>
      <c r="S128" s="44"/>
      <c r="T128" s="45"/>
      <c r="U128" s="321"/>
      <c r="V128" s="327"/>
      <c r="W128" s="327"/>
      <c r="X128" s="327"/>
      <c r="Y128" s="293"/>
      <c r="Z128" s="293"/>
      <c r="AA128" s="293"/>
      <c r="AB128" s="293"/>
      <c r="AC128" s="293"/>
      <c r="AD128"/>
      <c r="AE128"/>
      <c r="AF128"/>
      <c r="AG128"/>
      <c r="AH128"/>
      <c r="AI128"/>
      <c r="AJ128"/>
      <c r="AK128"/>
      <c r="AL128"/>
      <c r="AM128"/>
      <c r="AN128"/>
      <c r="AO128"/>
      <c r="AP128"/>
      <c r="AQ128"/>
      <c r="AR128"/>
      <c r="AS128"/>
      <c r="AT128"/>
      <c r="AU128"/>
      <c r="AV128"/>
      <c r="AW128"/>
      <c r="AX128"/>
      <c r="AY128"/>
      <c r="AZ128"/>
      <c r="BA128"/>
      <c r="BB128"/>
      <c r="BC128"/>
      <c r="BD128"/>
    </row>
    <row r="129" spans="1:56" ht="15.6" x14ac:dyDescent="0.25">
      <c r="B129" s="288" t="s">
        <v>145</v>
      </c>
      <c r="C129" s="275"/>
      <c r="D129" s="275"/>
      <c r="E129" s="275"/>
      <c r="F129" s="275"/>
      <c r="G129" s="275"/>
      <c r="H129" s="275"/>
      <c r="I129" s="275"/>
      <c r="J129" s="276"/>
      <c r="K129" s="277"/>
      <c r="L129" s="436" t="str">
        <f>B129</f>
        <v xml:space="preserve">  A.c) Waldrand</v>
      </c>
      <c r="M129" s="459"/>
      <c r="N129" s="459"/>
      <c r="O129" s="459"/>
      <c r="P129" s="459"/>
      <c r="Q129" s="459"/>
      <c r="R129" s="459"/>
      <c r="S129" s="459"/>
      <c r="T129" s="28"/>
      <c r="U129" s="321"/>
      <c r="V129" s="327"/>
      <c r="W129" s="327"/>
      <c r="X129" s="327"/>
    </row>
    <row r="130" spans="1:56" s="228" customFormat="1" ht="5.4" customHeight="1" x14ac:dyDescent="0.25">
      <c r="A130" s="4"/>
      <c r="B130" s="290"/>
      <c r="C130" s="275"/>
      <c r="D130" s="275"/>
      <c r="E130" s="275"/>
      <c r="F130" s="275"/>
      <c r="G130" s="275"/>
      <c r="H130" s="275"/>
      <c r="I130" s="275"/>
      <c r="J130" s="276"/>
      <c r="K130" s="277"/>
      <c r="L130" s="290"/>
      <c r="M130" s="275"/>
      <c r="N130" s="275"/>
      <c r="O130" s="275"/>
      <c r="P130" s="275"/>
      <c r="Q130" s="275"/>
      <c r="R130" s="275"/>
      <c r="S130" s="275"/>
      <c r="T130" s="28"/>
      <c r="U130" s="321"/>
      <c r="V130" s="327"/>
      <c r="W130" s="327"/>
      <c r="X130" s="327"/>
      <c r="Y130" s="293"/>
      <c r="Z130" s="293"/>
      <c r="AA130" s="293"/>
      <c r="AB130" s="293"/>
      <c r="AC130" s="293"/>
      <c r="AD130"/>
      <c r="AE130"/>
      <c r="AF130"/>
      <c r="AG130"/>
      <c r="AH130"/>
      <c r="AI130"/>
      <c r="AJ130"/>
      <c r="AK130"/>
      <c r="AL130"/>
      <c r="AM130"/>
      <c r="AN130"/>
      <c r="AO130"/>
      <c r="AP130"/>
      <c r="AQ130"/>
      <c r="AR130"/>
      <c r="AS130"/>
      <c r="AT130"/>
      <c r="AU130"/>
      <c r="AV130"/>
      <c r="AW130"/>
      <c r="AX130"/>
      <c r="AY130"/>
      <c r="AZ130"/>
      <c r="BA130"/>
      <c r="BB130"/>
      <c r="BC130"/>
      <c r="BD130"/>
    </row>
    <row r="131" spans="1:56" ht="27" customHeight="1" x14ac:dyDescent="0.25">
      <c r="B131" s="415" t="s">
        <v>71</v>
      </c>
      <c r="C131" s="416"/>
      <c r="D131" s="416"/>
      <c r="E131" s="416"/>
      <c r="F131" s="416"/>
      <c r="G131" s="416"/>
      <c r="H131" s="416"/>
      <c r="I131" s="416"/>
      <c r="J131" s="28"/>
      <c r="L131" s="415" t="s">
        <v>71</v>
      </c>
      <c r="M131" s="588"/>
      <c r="N131" s="588"/>
      <c r="O131" s="588"/>
      <c r="P131" s="588"/>
      <c r="Q131" s="588"/>
      <c r="R131" s="588"/>
      <c r="S131" s="588"/>
      <c r="T131" s="28"/>
      <c r="U131" s="321"/>
      <c r="V131" s="327"/>
      <c r="W131" s="327"/>
      <c r="X131" s="327"/>
      <c r="AT131" s="192"/>
      <c r="AU131" s="192"/>
      <c r="AV131" s="192"/>
      <c r="AW131" s="192"/>
      <c r="AX131" s="192"/>
      <c r="AY131" s="192"/>
      <c r="AZ131" s="192"/>
      <c r="BA131" s="192"/>
      <c r="BB131" s="192"/>
      <c r="BC131" s="192"/>
      <c r="BD131" s="192"/>
    </row>
    <row r="132" spans="1:56" s="180" customFormat="1" x14ac:dyDescent="0.25">
      <c r="A132" s="220"/>
      <c r="B132" s="188" t="s">
        <v>78</v>
      </c>
      <c r="C132" s="220"/>
      <c r="D132" s="284"/>
      <c r="E132" s="285"/>
      <c r="F132" s="6"/>
      <c r="G132" s="432"/>
      <c r="H132" s="433"/>
      <c r="I132" s="15" t="s">
        <v>103</v>
      </c>
      <c r="J132" s="286"/>
      <c r="K132" s="220"/>
      <c r="L132" s="188" t="s">
        <v>70</v>
      </c>
      <c r="M132" s="220"/>
      <c r="N132" s="284"/>
      <c r="O132" s="285"/>
      <c r="P132" s="6"/>
      <c r="Q132" s="431" t="str">
        <f>IF($P$41="J",G132,"")</f>
        <v/>
      </c>
      <c r="R132" s="431"/>
      <c r="S132" s="15" t="s">
        <v>103</v>
      </c>
      <c r="T132" s="286"/>
      <c r="U132" s="321"/>
      <c r="V132" s="327"/>
      <c r="W132" s="327"/>
      <c r="X132" s="327"/>
      <c r="Y132" s="293"/>
      <c r="Z132" s="293"/>
      <c r="AA132" s="293"/>
      <c r="AB132" s="293"/>
      <c r="AC132" s="293"/>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c r="BC132" s="192"/>
      <c r="BD132" s="192"/>
    </row>
    <row r="133" spans="1:56" s="180" customFormat="1" ht="6" customHeight="1" x14ac:dyDescent="0.25">
      <c r="A133" s="94"/>
      <c r="B133" s="181"/>
      <c r="C133" s="2"/>
      <c r="D133" s="2"/>
      <c r="E133" s="2"/>
      <c r="F133" s="2"/>
      <c r="G133" s="2"/>
      <c r="H133" s="3"/>
      <c r="I133" s="5"/>
      <c r="J133" s="21"/>
      <c r="K133" s="95"/>
      <c r="L133" s="181"/>
      <c r="M133" s="2"/>
      <c r="N133" s="2"/>
      <c r="O133" s="2"/>
      <c r="P133" s="2"/>
      <c r="Q133" s="2"/>
      <c r="R133" s="3"/>
      <c r="S133" s="5"/>
      <c r="T133" s="21"/>
      <c r="U133" s="321"/>
      <c r="V133" s="327"/>
      <c r="W133" s="327"/>
      <c r="X133" s="327"/>
      <c r="Y133" s="293"/>
      <c r="Z133" s="293"/>
      <c r="AA133" s="293"/>
      <c r="AB133" s="293"/>
      <c r="AC133" s="293"/>
      <c r="AD133" s="192"/>
      <c r="AE133" s="192"/>
      <c r="AF133" s="192"/>
      <c r="AG133" s="192"/>
      <c r="AH133" s="192"/>
      <c r="AI133" s="192"/>
      <c r="AJ133" s="192"/>
      <c r="AK133" s="192"/>
      <c r="AL133" s="192"/>
      <c r="AM133" s="192"/>
      <c r="AN133" s="192"/>
      <c r="AO133" s="192"/>
      <c r="AP133" s="192"/>
      <c r="AQ133" s="192"/>
      <c r="AR133" s="192"/>
      <c r="AS133" s="192"/>
      <c r="AT133"/>
      <c r="AU133"/>
      <c r="AV133"/>
      <c r="AW133"/>
      <c r="AX133"/>
      <c r="AY133"/>
      <c r="AZ133"/>
      <c r="BA133"/>
      <c r="BB133"/>
      <c r="BC133"/>
      <c r="BD133"/>
    </row>
    <row r="134" spans="1:56" s="180" customFormat="1" x14ac:dyDescent="0.25">
      <c r="A134" s="94"/>
      <c r="B134" s="181" t="s">
        <v>106</v>
      </c>
      <c r="C134" s="2"/>
      <c r="D134" s="2"/>
      <c r="E134" s="2"/>
      <c r="F134" s="2"/>
      <c r="G134" s="432"/>
      <c r="H134" s="433"/>
      <c r="I134" s="15" t="s">
        <v>77</v>
      </c>
      <c r="J134" s="21"/>
      <c r="K134" s="95"/>
      <c r="L134" s="181" t="s">
        <v>106</v>
      </c>
      <c r="M134" s="2"/>
      <c r="N134" s="2"/>
      <c r="O134" s="2"/>
      <c r="P134" s="2"/>
      <c r="Q134" s="431" t="str">
        <f>IF($P$41="J",G134,"")</f>
        <v/>
      </c>
      <c r="R134" s="431"/>
      <c r="S134" s="15" t="s">
        <v>77</v>
      </c>
      <c r="T134" s="21"/>
      <c r="U134" s="321"/>
      <c r="V134" s="327"/>
      <c r="W134" s="327"/>
      <c r="X134" s="327"/>
      <c r="Y134" s="293"/>
      <c r="Z134" s="293"/>
      <c r="AA134" s="293"/>
      <c r="AB134" s="293"/>
      <c r="AC134" s="293"/>
      <c r="AD134"/>
      <c r="AE134"/>
      <c r="AF134"/>
      <c r="AG134"/>
      <c r="AH134"/>
      <c r="AI134"/>
      <c r="AJ134"/>
      <c r="AK134"/>
      <c r="AL134"/>
      <c r="AM134"/>
      <c r="AN134"/>
      <c r="AO134"/>
      <c r="AP134"/>
      <c r="AQ134"/>
      <c r="AR134"/>
      <c r="AS134"/>
      <c r="AT134" s="228"/>
      <c r="AU134" s="228"/>
      <c r="AV134" s="228"/>
      <c r="AW134" s="228"/>
      <c r="AX134" s="228"/>
      <c r="AY134" s="228"/>
      <c r="AZ134" s="228"/>
      <c r="BA134" s="228"/>
      <c r="BB134" s="228"/>
      <c r="BC134" s="228"/>
      <c r="BD134" s="228"/>
    </row>
    <row r="135" spans="1:56" s="180" customFormat="1" ht="6.6" customHeight="1" x14ac:dyDescent="0.25">
      <c r="A135" s="94"/>
      <c r="B135" s="181"/>
      <c r="C135" s="2"/>
      <c r="D135" s="2"/>
      <c r="E135" s="2"/>
      <c r="F135" s="2"/>
      <c r="G135" s="2"/>
      <c r="H135" s="3"/>
      <c r="I135" s="5"/>
      <c r="J135" s="21"/>
      <c r="K135" s="95"/>
      <c r="L135" s="181"/>
      <c r="M135" s="2"/>
      <c r="N135" s="2"/>
      <c r="O135" s="2"/>
      <c r="P135" s="2"/>
      <c r="Q135" s="2"/>
      <c r="R135" s="3"/>
      <c r="S135" s="5"/>
      <c r="T135" s="21"/>
      <c r="U135" s="321"/>
      <c r="V135" s="327"/>
      <c r="W135" s="327"/>
      <c r="X135" s="327"/>
      <c r="Y135" s="293"/>
      <c r="Z135" s="293"/>
      <c r="AA135" s="293"/>
      <c r="AB135" s="293"/>
      <c r="AC135" s="293"/>
      <c r="AD135" s="228"/>
      <c r="AE135" s="228"/>
      <c r="AF135" s="228"/>
      <c r="AG135" s="228"/>
      <c r="AH135" s="228"/>
      <c r="AI135" s="228"/>
      <c r="AJ135" s="228"/>
      <c r="AK135" s="228"/>
      <c r="AL135" s="228"/>
      <c r="AM135" s="228"/>
      <c r="AN135" s="228"/>
      <c r="AO135" s="228"/>
      <c r="AP135" s="228"/>
      <c r="AQ135" s="228"/>
      <c r="AR135" s="228"/>
      <c r="AS135" s="228"/>
      <c r="AT135"/>
      <c r="AU135"/>
      <c r="AV135"/>
      <c r="AW135"/>
      <c r="AX135"/>
      <c r="AY135"/>
      <c r="AZ135"/>
      <c r="BA135"/>
      <c r="BB135"/>
      <c r="BC135"/>
      <c r="BD135"/>
    </row>
    <row r="136" spans="1:56" s="180" customFormat="1" ht="25.95" customHeight="1" x14ac:dyDescent="0.25">
      <c r="A136" s="94"/>
      <c r="B136" s="584" t="s">
        <v>158</v>
      </c>
      <c r="C136" s="585"/>
      <c r="D136" s="585"/>
      <c r="E136" s="585"/>
      <c r="F136" s="585"/>
      <c r="G136" s="585"/>
      <c r="H136" s="585"/>
      <c r="I136" s="585"/>
      <c r="J136" s="21"/>
      <c r="K136" s="95"/>
      <c r="L136" s="181"/>
      <c r="M136" s="2"/>
      <c r="N136" s="2"/>
      <c r="O136" s="2"/>
      <c r="P136" s="2"/>
      <c r="Q136" s="2"/>
      <c r="R136" s="3"/>
      <c r="S136" s="5"/>
      <c r="T136" s="21"/>
      <c r="U136" s="321"/>
      <c r="V136" s="327"/>
      <c r="W136" s="327"/>
      <c r="X136" s="327"/>
      <c r="Y136" s="293"/>
      <c r="Z136" s="293"/>
      <c r="AA136" s="293"/>
      <c r="AB136" s="293"/>
      <c r="AC136" s="293"/>
      <c r="AD136"/>
      <c r="AE136"/>
      <c r="AF136"/>
      <c r="AG136"/>
      <c r="AH136"/>
      <c r="AI136"/>
      <c r="AJ136"/>
      <c r="AK136"/>
      <c r="AL136"/>
      <c r="AM136"/>
      <c r="AN136"/>
      <c r="AO136"/>
      <c r="AP136"/>
      <c r="AQ136"/>
      <c r="AR136"/>
      <c r="AS136"/>
    </row>
    <row r="137" spans="1:56" s="180" customFormat="1" ht="7.95" customHeight="1" x14ac:dyDescent="0.25">
      <c r="A137" s="94"/>
      <c r="B137" s="181"/>
      <c r="C137" s="2"/>
      <c r="D137" s="2"/>
      <c r="E137" s="2"/>
      <c r="F137" s="2"/>
      <c r="G137" s="2"/>
      <c r="H137" s="3"/>
      <c r="I137" s="5"/>
      <c r="J137" s="21"/>
      <c r="K137" s="95"/>
      <c r="L137" s="181"/>
      <c r="M137" s="2"/>
      <c r="N137" s="2"/>
      <c r="O137" s="2"/>
      <c r="P137" s="2"/>
      <c r="Q137" s="2"/>
      <c r="R137" s="3"/>
      <c r="S137" s="5"/>
      <c r="T137" s="21"/>
      <c r="U137" s="430"/>
      <c r="V137" s="430"/>
      <c r="W137" s="430"/>
      <c r="X137" s="430"/>
      <c r="Y137" s="293"/>
      <c r="Z137" s="293"/>
      <c r="AA137" s="293"/>
      <c r="AB137" s="293"/>
      <c r="AC137" s="293"/>
    </row>
    <row r="138" spans="1:56" s="180" customFormat="1" ht="39.6" customHeight="1" x14ac:dyDescent="0.25">
      <c r="A138" s="94"/>
      <c r="B138" s="181"/>
      <c r="C138" s="438"/>
      <c r="D138" s="439"/>
      <c r="E138" s="439"/>
      <c r="F138" s="439"/>
      <c r="G138" s="439"/>
      <c r="H138" s="439"/>
      <c r="I138" s="440"/>
      <c r="J138" s="21"/>
      <c r="K138" s="95"/>
      <c r="L138" s="181"/>
      <c r="M138" s="2"/>
      <c r="N138" s="2"/>
      <c r="O138" s="2"/>
      <c r="P138" s="2"/>
      <c r="Q138" s="2"/>
      <c r="R138" s="3"/>
      <c r="S138" s="5"/>
      <c r="T138" s="21"/>
      <c r="U138" s="327"/>
      <c r="V138" s="327"/>
      <c r="W138" s="327"/>
      <c r="X138" s="327"/>
      <c r="Y138" s="293"/>
      <c r="Z138" s="293"/>
      <c r="AA138" s="293"/>
      <c r="AB138" s="293"/>
      <c r="AC138" s="293"/>
    </row>
    <row r="139" spans="1:56" s="180" customFormat="1" ht="7.8" customHeight="1" x14ac:dyDescent="0.25">
      <c r="A139" s="94"/>
      <c r="B139" s="181"/>
      <c r="C139" s="317"/>
      <c r="D139" s="168"/>
      <c r="E139" s="168"/>
      <c r="F139" s="168"/>
      <c r="G139" s="168"/>
      <c r="H139" s="168"/>
      <c r="I139" s="168"/>
      <c r="J139" s="21"/>
      <c r="K139" s="95"/>
      <c r="L139" s="181"/>
      <c r="M139" s="2"/>
      <c r="N139" s="2"/>
      <c r="O139" s="2"/>
      <c r="P139" s="2"/>
      <c r="Q139" s="2"/>
      <c r="R139" s="3"/>
      <c r="S139" s="5"/>
      <c r="T139" s="21"/>
      <c r="U139" s="430"/>
      <c r="V139" s="430"/>
      <c r="W139" s="430"/>
      <c r="X139" s="430"/>
      <c r="Y139" s="293"/>
      <c r="Z139" s="293"/>
      <c r="AA139" s="293"/>
      <c r="AB139" s="293"/>
      <c r="AC139" s="293"/>
    </row>
    <row r="140" spans="1:56" s="228" customFormat="1" x14ac:dyDescent="0.25">
      <c r="A140" s="4"/>
      <c r="B140" s="7" t="s">
        <v>72</v>
      </c>
      <c r="C140" s="6"/>
      <c r="D140" s="4"/>
      <c r="E140" s="52"/>
      <c r="F140" s="15"/>
      <c r="G140" s="15"/>
      <c r="H140" s="15"/>
      <c r="I140" s="12"/>
      <c r="J140" s="10"/>
      <c r="K140" s="6"/>
      <c r="L140" s="7"/>
      <c r="M140" s="6"/>
      <c r="N140" s="4"/>
      <c r="O140" s="52"/>
      <c r="P140" s="15"/>
      <c r="Q140" s="15"/>
      <c r="R140" s="15"/>
      <c r="S140" s="12"/>
      <c r="T140" s="10"/>
      <c r="U140" s="327"/>
      <c r="V140" s="327"/>
      <c r="W140" s="327"/>
      <c r="X140" s="327"/>
      <c r="Y140" s="293"/>
      <c r="Z140" s="293"/>
      <c r="AA140" s="293"/>
      <c r="AB140" s="293"/>
      <c r="AC140" s="293"/>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row>
    <row r="141" spans="1:56" s="228" customFormat="1" ht="8.4" customHeight="1" x14ac:dyDescent="0.25">
      <c r="A141" s="4"/>
      <c r="B141" s="7"/>
      <c r="C141" s="6"/>
      <c r="D141" s="4"/>
      <c r="E141" s="52"/>
      <c r="F141" s="15"/>
      <c r="G141" s="15"/>
      <c r="H141" s="15"/>
      <c r="I141" s="12"/>
      <c r="J141" s="10"/>
      <c r="K141" s="6"/>
      <c r="L141" s="7"/>
      <c r="M141" s="6"/>
      <c r="N141" s="4"/>
      <c r="O141" s="52"/>
      <c r="P141" s="15"/>
      <c r="Q141" s="15"/>
      <c r="R141" s="15"/>
      <c r="S141" s="12"/>
      <c r="T141" s="10"/>
      <c r="U141" s="327"/>
      <c r="V141" s="327"/>
      <c r="W141" s="327"/>
      <c r="X141" s="327"/>
      <c r="Y141" s="293"/>
      <c r="Z141" s="293"/>
      <c r="AA141" s="293"/>
      <c r="AB141" s="293"/>
      <c r="AC141" s="293"/>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row>
    <row r="142" spans="1:56" s="228" customFormat="1" ht="56.4" customHeight="1" x14ac:dyDescent="0.25">
      <c r="A142" s="4"/>
      <c r="B142" s="60"/>
      <c r="C142" s="438"/>
      <c r="D142" s="439"/>
      <c r="E142" s="439"/>
      <c r="F142" s="439"/>
      <c r="G142" s="439"/>
      <c r="H142" s="439"/>
      <c r="I142" s="440"/>
      <c r="J142" s="10"/>
      <c r="K142" s="6"/>
      <c r="L142" s="60"/>
      <c r="M142" s="6"/>
      <c r="N142" s="4"/>
      <c r="O142" s="62"/>
      <c r="P142" s="6"/>
      <c r="Q142" s="61"/>
      <c r="R142" s="61"/>
      <c r="S142" s="61"/>
      <c r="T142" s="10"/>
      <c r="U142" s="327"/>
      <c r="V142" s="327"/>
      <c r="W142" s="327"/>
      <c r="X142" s="327"/>
      <c r="Y142" s="293"/>
      <c r="Z142" s="293"/>
      <c r="AA142" s="293"/>
      <c r="AB142" s="293"/>
      <c r="AC142" s="293"/>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row>
    <row r="143" spans="1:56" s="180" customFormat="1" ht="7.95" customHeight="1" x14ac:dyDescent="0.25">
      <c r="A143" s="94"/>
      <c r="B143" s="287"/>
      <c r="C143" s="6"/>
      <c r="D143" s="95"/>
      <c r="E143" s="62"/>
      <c r="F143" s="6"/>
      <c r="G143" s="96"/>
      <c r="H143" s="96"/>
      <c r="I143" s="96"/>
      <c r="J143" s="10"/>
      <c r="K143" s="6"/>
      <c r="L143" s="287"/>
      <c r="M143" s="6"/>
      <c r="N143" s="95"/>
      <c r="O143" s="62"/>
      <c r="P143" s="6"/>
      <c r="Q143" s="96"/>
      <c r="R143" s="96"/>
      <c r="S143" s="96"/>
      <c r="T143" s="10"/>
      <c r="U143" s="334"/>
      <c r="V143" s="334"/>
      <c r="W143" s="334"/>
      <c r="X143" s="334"/>
      <c r="Y143" s="293"/>
      <c r="Z143" s="293"/>
      <c r="AA143" s="293"/>
      <c r="AB143" s="293"/>
      <c r="AC143" s="293"/>
    </row>
    <row r="144" spans="1:56" ht="15" customHeight="1" x14ac:dyDescent="0.3">
      <c r="B144" s="92" t="s">
        <v>146</v>
      </c>
      <c r="C144" s="111"/>
      <c r="D144" s="111"/>
      <c r="E144" s="111"/>
      <c r="F144" s="111"/>
      <c r="G144" s="111"/>
      <c r="H144" s="441">
        <f>IF(G132=0,0,G132*3)</f>
        <v>0</v>
      </c>
      <c r="I144" s="441"/>
      <c r="J144" s="93"/>
      <c r="K144" s="94"/>
      <c r="L144" s="92" t="str">
        <f>B144</f>
        <v xml:space="preserve">  Förderbetrag für A.c) Waldrand:</v>
      </c>
      <c r="M144" s="111"/>
      <c r="N144" s="111"/>
      <c r="O144" s="111"/>
      <c r="P144" s="111"/>
      <c r="Q144" s="111"/>
      <c r="R144" s="441">
        <f>IF(H144=0,0,MIN(H144,Q132*3))</f>
        <v>0</v>
      </c>
      <c r="S144" s="441"/>
      <c r="T144" s="28"/>
      <c r="U144" s="327"/>
      <c r="V144" s="327"/>
      <c r="W144" s="327"/>
      <c r="X144" s="327"/>
      <c r="AD144" s="180"/>
      <c r="AE144" s="180"/>
      <c r="AF144" s="180"/>
      <c r="AG144" s="180"/>
      <c r="AH144" s="180"/>
      <c r="AI144" s="180"/>
      <c r="AJ144" s="180"/>
      <c r="AK144" s="180"/>
      <c r="AL144" s="180"/>
      <c r="AM144" s="180"/>
      <c r="AN144" s="180"/>
      <c r="AO144" s="180"/>
      <c r="AP144" s="180"/>
      <c r="AQ144" s="180"/>
      <c r="AR144" s="180"/>
      <c r="AS144" s="180"/>
      <c r="AT144" s="228"/>
      <c r="AU144" s="228"/>
      <c r="AV144" s="228"/>
      <c r="AW144" s="228"/>
      <c r="AX144" s="228"/>
      <c r="AY144" s="228"/>
      <c r="AZ144" s="228"/>
      <c r="BA144" s="228"/>
      <c r="BB144" s="228"/>
      <c r="BC144" s="228"/>
      <c r="BD144" s="228"/>
    </row>
    <row r="145" spans="1:69" ht="6" customHeight="1" x14ac:dyDescent="0.25">
      <c r="B145" s="84"/>
      <c r="C145" s="85"/>
      <c r="D145" s="85"/>
      <c r="E145" s="444"/>
      <c r="F145" s="444"/>
      <c r="G145" s="444"/>
      <c r="H145" s="444"/>
      <c r="I145" s="46"/>
      <c r="J145" s="28"/>
      <c r="L145" s="84"/>
      <c r="M145" s="85"/>
      <c r="N145" s="85"/>
      <c r="O145" s="444"/>
      <c r="P145" s="444"/>
      <c r="Q145" s="444"/>
      <c r="R145" s="444"/>
      <c r="S145" s="14"/>
      <c r="T145" s="28"/>
      <c r="U145" s="321"/>
      <c r="V145" s="327"/>
      <c r="W145" s="327"/>
      <c r="X145" s="327"/>
      <c r="Z145" s="282"/>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8"/>
      <c r="BA145" s="228"/>
      <c r="BB145" s="228"/>
      <c r="BC145" s="228"/>
      <c r="BD145" s="228"/>
    </row>
    <row r="146" spans="1:69" s="228" customFormat="1" ht="6" customHeight="1" x14ac:dyDescent="0.25">
      <c r="A146" s="4"/>
      <c r="B146" s="41"/>
      <c r="C146" s="42"/>
      <c r="D146" s="42"/>
      <c r="E146" s="42"/>
      <c r="F146" s="42"/>
      <c r="G146" s="42"/>
      <c r="H146" s="43"/>
      <c r="I146" s="44"/>
      <c r="J146" s="45"/>
      <c r="K146" s="14"/>
      <c r="L146" s="41"/>
      <c r="M146" s="42"/>
      <c r="N146" s="42"/>
      <c r="O146" s="42"/>
      <c r="P146" s="42"/>
      <c r="Q146" s="42"/>
      <c r="R146" s="43"/>
      <c r="S146" s="44"/>
      <c r="T146" s="45"/>
      <c r="U146" s="321"/>
      <c r="V146" s="327"/>
      <c r="W146" s="327"/>
      <c r="X146" s="327"/>
      <c r="Y146" s="293"/>
      <c r="Z146" s="293"/>
      <c r="AA146" s="293"/>
      <c r="AB146" s="293"/>
      <c r="AC146" s="293"/>
    </row>
    <row r="147" spans="1:69" s="228" customFormat="1" ht="15.6" x14ac:dyDescent="0.25">
      <c r="A147" s="57"/>
      <c r="B147" s="436" t="s">
        <v>149</v>
      </c>
      <c r="C147" s="459"/>
      <c r="D147" s="459"/>
      <c r="E147" s="459"/>
      <c r="F147" s="459"/>
      <c r="G147" s="459"/>
      <c r="H147" s="459"/>
      <c r="I147" s="459"/>
      <c r="J147" s="274"/>
      <c r="K147" s="403"/>
      <c r="L147" s="436" t="str">
        <f>B147</f>
        <v xml:space="preserve">  C. Kulturpflege</v>
      </c>
      <c r="M147" s="459"/>
      <c r="N147" s="459"/>
      <c r="O147" s="459"/>
      <c r="P147" s="459"/>
      <c r="Q147" s="459"/>
      <c r="R147" s="459"/>
      <c r="S147" s="459"/>
      <c r="T147" s="73"/>
      <c r="U147" s="321"/>
      <c r="V147" s="327"/>
      <c r="W147" s="327"/>
      <c r="X147" s="327"/>
      <c r="Y147" s="293"/>
      <c r="Z147" s="293"/>
      <c r="AA147" s="293"/>
      <c r="AB147" s="293"/>
      <c r="AC147" s="293"/>
    </row>
    <row r="148" spans="1:69" s="228" customFormat="1" ht="6.75" customHeight="1" x14ac:dyDescent="0.25">
      <c r="A148" s="57"/>
      <c r="B148" s="63"/>
      <c r="C148" s="64"/>
      <c r="D148" s="64"/>
      <c r="E148" s="64"/>
      <c r="F148" s="64"/>
      <c r="G148" s="64"/>
      <c r="H148" s="64"/>
      <c r="I148" s="64"/>
      <c r="J148" s="65"/>
      <c r="K148" s="57"/>
      <c r="L148" s="63"/>
      <c r="M148" s="64"/>
      <c r="N148" s="64"/>
      <c r="O148" s="64"/>
      <c r="P148" s="64"/>
      <c r="Q148" s="64"/>
      <c r="R148" s="64"/>
      <c r="S148" s="64"/>
      <c r="T148" s="65"/>
      <c r="U148" s="321"/>
      <c r="V148" s="327"/>
      <c r="W148" s="327"/>
      <c r="X148" s="327"/>
      <c r="Y148" s="293"/>
      <c r="Z148" s="293"/>
      <c r="AA148" s="293"/>
      <c r="AB148" s="293"/>
      <c r="AC148" s="293"/>
    </row>
    <row r="149" spans="1:69" s="228" customFormat="1" ht="12" customHeight="1" x14ac:dyDescent="0.25">
      <c r="A149" s="4"/>
      <c r="B149" s="415" t="s">
        <v>138</v>
      </c>
      <c r="C149" s="416"/>
      <c r="D149" s="416"/>
      <c r="E149" s="416"/>
      <c r="F149" s="406"/>
      <c r="G149" s="417"/>
      <c r="H149" s="418"/>
      <c r="I149" s="411" t="s">
        <v>139</v>
      </c>
      <c r="J149" s="10"/>
      <c r="K149" s="6"/>
      <c r="L149" s="415" t="s">
        <v>138</v>
      </c>
      <c r="M149" s="416"/>
      <c r="N149" s="416"/>
      <c r="O149" s="416"/>
      <c r="P149" s="406"/>
      <c r="Q149" s="417" t="str">
        <f>IF(G149="","",IF(G149=0,0,IF(P77="J",G149,"")))</f>
        <v/>
      </c>
      <c r="R149" s="418"/>
      <c r="S149" s="411" t="s">
        <v>139</v>
      </c>
      <c r="T149" s="411"/>
      <c r="U149" s="321"/>
      <c r="V149" s="327"/>
      <c r="W149" s="327"/>
      <c r="X149" s="327"/>
      <c r="Y149" s="293"/>
      <c r="Z149" s="293"/>
      <c r="AA149" s="293"/>
      <c r="AB149" s="293"/>
      <c r="AC149" s="293"/>
    </row>
    <row r="150" spans="1:69" s="228" customFormat="1" ht="12" customHeight="1" x14ac:dyDescent="0.25">
      <c r="A150" s="4"/>
      <c r="B150" s="415"/>
      <c r="C150" s="416"/>
      <c r="D150" s="416"/>
      <c r="E150" s="416"/>
      <c r="F150" s="411"/>
      <c r="G150" s="122"/>
      <c r="H150" s="411"/>
      <c r="I150" s="411"/>
      <c r="J150" s="10"/>
      <c r="K150" s="6"/>
      <c r="L150" s="415"/>
      <c r="M150" s="416"/>
      <c r="N150" s="416"/>
      <c r="O150" s="416"/>
      <c r="P150" s="411"/>
      <c r="Q150" s="122"/>
      <c r="R150" s="411"/>
      <c r="S150" s="411"/>
      <c r="T150" s="10"/>
      <c r="U150" s="321"/>
      <c r="V150" s="327"/>
      <c r="W150" s="327"/>
      <c r="X150" s="327"/>
      <c r="Y150" s="293"/>
      <c r="Z150" s="293"/>
      <c r="AA150" s="293"/>
      <c r="AB150" s="293"/>
      <c r="AC150" s="293"/>
    </row>
    <row r="151" spans="1:69" s="228" customFormat="1" ht="4.95" customHeight="1" x14ac:dyDescent="0.25">
      <c r="A151" s="4"/>
      <c r="B151" s="18"/>
      <c r="C151" s="6"/>
      <c r="D151" s="8"/>
      <c r="E151" s="8"/>
      <c r="F151" s="8"/>
      <c r="G151" s="8"/>
      <c r="H151" s="9"/>
      <c r="I151" s="305"/>
      <c r="J151" s="10"/>
      <c r="K151" s="6"/>
      <c r="L151" s="18"/>
      <c r="M151" s="6"/>
      <c r="N151" s="8"/>
      <c r="O151" s="8"/>
      <c r="P151" s="8"/>
      <c r="Q151" s="8"/>
      <c r="R151" s="9"/>
      <c r="S151" s="305"/>
      <c r="T151" s="10"/>
      <c r="U151" s="321"/>
      <c r="V151" s="327"/>
      <c r="W151" s="327"/>
      <c r="X151" s="327"/>
      <c r="Y151" s="293"/>
      <c r="Z151" s="293"/>
      <c r="AA151" s="293"/>
      <c r="AB151" s="293"/>
      <c r="AC151" s="293"/>
    </row>
    <row r="152" spans="1:69" s="228" customFormat="1" ht="15" customHeight="1" x14ac:dyDescent="0.25">
      <c r="A152" s="4"/>
      <c r="B152" s="92" t="s">
        <v>143</v>
      </c>
      <c r="C152" s="92"/>
      <c r="D152" s="92"/>
      <c r="E152" s="92"/>
      <c r="F152" s="380"/>
      <c r="G152" s="104"/>
      <c r="H152" s="425">
        <f>IF(500*G149=0,0,500*G149)</f>
        <v>0</v>
      </c>
      <c r="I152" s="426"/>
      <c r="J152" s="101"/>
      <c r="K152" s="102"/>
      <c r="L152" s="92" t="s">
        <v>126</v>
      </c>
      <c r="M152" s="92"/>
      <c r="N152" s="92"/>
      <c r="O152" s="92"/>
      <c r="P152" s="67"/>
      <c r="Q152" s="68"/>
      <c r="R152" s="425">
        <f>IF(Q149="",0,MIN(500*G149,500*Q149))</f>
        <v>0</v>
      </c>
      <c r="S152" s="426"/>
      <c r="T152" s="10"/>
      <c r="U152" s="321"/>
      <c r="V152" s="327"/>
      <c r="W152" s="327"/>
      <c r="X152" s="327"/>
      <c r="Y152" s="293"/>
      <c r="Z152" s="293"/>
      <c r="AA152" s="293"/>
      <c r="AB152" s="293"/>
      <c r="AC152" s="293"/>
    </row>
    <row r="153" spans="1:69" s="228" customFormat="1" ht="6" customHeight="1" thickBot="1" x14ac:dyDescent="0.3">
      <c r="A153" s="4"/>
      <c r="B153" s="413"/>
      <c r="C153" s="85"/>
      <c r="D153" s="85"/>
      <c r="E153" s="407"/>
      <c r="F153" s="407"/>
      <c r="G153" s="407"/>
      <c r="H153" s="407"/>
      <c r="I153" s="46"/>
      <c r="J153" s="28"/>
      <c r="K153" s="14"/>
      <c r="L153" s="413"/>
      <c r="M153" s="85"/>
      <c r="N153" s="85"/>
      <c r="O153" s="407"/>
      <c r="P153" s="407"/>
      <c r="Q153" s="407"/>
      <c r="R153" s="407"/>
      <c r="S153" s="14"/>
      <c r="T153" s="28"/>
      <c r="U153" s="321"/>
      <c r="V153" s="327"/>
      <c r="W153" s="327"/>
      <c r="X153" s="327"/>
      <c r="Y153" s="293"/>
      <c r="Z153" s="282"/>
      <c r="AA153" s="293"/>
      <c r="AB153" s="293"/>
      <c r="AC153" s="293"/>
    </row>
    <row r="154" spans="1:69" s="47" customFormat="1" ht="7.5" customHeight="1" x14ac:dyDescent="0.25">
      <c r="B154" s="237"/>
      <c r="C154" s="238"/>
      <c r="D154" s="239"/>
      <c r="E154" s="239"/>
      <c r="F154" s="239"/>
      <c r="G154" s="239"/>
      <c r="H154" s="239"/>
      <c r="I154" s="239"/>
      <c r="J154" s="240"/>
      <c r="K154" s="2"/>
      <c r="L154" s="237"/>
      <c r="M154" s="238"/>
      <c r="N154" s="239"/>
      <c r="O154" s="239"/>
      <c r="P154" s="239"/>
      <c r="Q154" s="239"/>
      <c r="R154" s="239"/>
      <c r="S154" s="239"/>
      <c r="T154" s="21"/>
      <c r="U154" s="321"/>
      <c r="V154" s="327"/>
      <c r="W154" s="327"/>
      <c r="X154" s="327"/>
      <c r="Y154" s="293"/>
      <c r="Z154" s="293"/>
      <c r="AA154" s="293"/>
      <c r="AB154" s="293"/>
      <c r="AC154" s="293"/>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8"/>
      <c r="BA154" s="228"/>
      <c r="BB154" s="228"/>
      <c r="BC154" s="228"/>
      <c r="BD154" s="228"/>
      <c r="BE154" s="4"/>
      <c r="BF154" s="4"/>
      <c r="BG154" s="4"/>
      <c r="BH154" s="4"/>
      <c r="BI154" s="4"/>
      <c r="BJ154" s="4"/>
      <c r="BK154" s="4"/>
      <c r="BL154" s="4"/>
      <c r="BM154" s="4"/>
      <c r="BN154" s="4"/>
      <c r="BO154" s="4"/>
      <c r="BP154" s="4"/>
      <c r="BQ154" s="4"/>
    </row>
    <row r="155" spans="1:69" s="47" customFormat="1" ht="15.6" x14ac:dyDescent="0.3">
      <c r="B155" s="436" t="s">
        <v>150</v>
      </c>
      <c r="C155" s="437"/>
      <c r="D155" s="437"/>
      <c r="E155" s="437"/>
      <c r="F155" s="437"/>
      <c r="G155" s="437"/>
      <c r="H155" s="437"/>
      <c r="I155" s="437"/>
      <c r="J155" s="279"/>
      <c r="K155" s="280"/>
      <c r="L155" s="436" t="str">
        <f>B155</f>
        <v xml:space="preserve">  D. Schutz der Aufforstungen</v>
      </c>
      <c r="M155" s="437"/>
      <c r="N155" s="437"/>
      <c r="O155" s="437"/>
      <c r="P155" s="437"/>
      <c r="Q155" s="437"/>
      <c r="R155" s="437"/>
      <c r="S155" s="437"/>
      <c r="T155" s="21"/>
      <c r="U155" s="321"/>
      <c r="V155" s="327"/>
      <c r="W155" s="327"/>
      <c r="X155" s="327"/>
      <c r="Y155" s="293"/>
      <c r="Z155" s="293"/>
      <c r="AA155" s="293"/>
      <c r="AB155" s="293"/>
      <c r="AC155" s="293"/>
      <c r="AD155" s="228"/>
      <c r="AE155" s="228"/>
      <c r="AF155" s="228"/>
      <c r="AG155" s="228"/>
      <c r="AH155" s="228"/>
      <c r="AI155" s="228"/>
      <c r="AJ155" s="228"/>
      <c r="AK155" s="228"/>
      <c r="AL155" s="228"/>
      <c r="AM155" s="228"/>
      <c r="AN155" s="228"/>
      <c r="AO155" s="228"/>
      <c r="AP155" s="228"/>
      <c r="AQ155" s="228"/>
      <c r="AR155" s="228"/>
      <c r="AS155" s="228"/>
      <c r="AT155" s="180"/>
      <c r="AU155" s="180"/>
      <c r="AV155" s="180"/>
      <c r="AW155" s="180"/>
      <c r="AX155" s="180"/>
      <c r="AY155" s="180"/>
      <c r="AZ155" s="180"/>
      <c r="BA155" s="180"/>
      <c r="BB155" s="180"/>
      <c r="BC155" s="180"/>
      <c r="BD155" s="180"/>
      <c r="BE155" s="4"/>
      <c r="BF155" s="4"/>
      <c r="BG155" s="4"/>
      <c r="BH155" s="4"/>
      <c r="BI155" s="4"/>
      <c r="BJ155" s="4"/>
      <c r="BK155" s="4"/>
      <c r="BL155" s="4"/>
      <c r="BM155" s="4"/>
      <c r="BN155" s="4"/>
      <c r="BO155" s="4"/>
      <c r="BP155" s="4"/>
      <c r="BQ155" s="4"/>
    </row>
    <row r="156" spans="1:69" s="47" customFormat="1" ht="7.2" customHeight="1" x14ac:dyDescent="0.25">
      <c r="B156" s="236"/>
      <c r="C156" s="229"/>
      <c r="D156" s="229"/>
      <c r="E156" s="229"/>
      <c r="F156" s="229"/>
      <c r="G156" s="229"/>
      <c r="H156" s="229"/>
      <c r="I156" s="229"/>
      <c r="J156" s="21"/>
      <c r="K156" s="2"/>
      <c r="L156" s="236"/>
      <c r="M156" s="229"/>
      <c r="N156" s="229"/>
      <c r="O156" s="229"/>
      <c r="P156" s="229"/>
      <c r="Q156" s="229"/>
      <c r="R156" s="229"/>
      <c r="S156" s="229"/>
      <c r="T156" s="21"/>
      <c r="U156" s="327"/>
      <c r="V156" s="327"/>
      <c r="W156" s="327"/>
      <c r="X156" s="327"/>
      <c r="Y156" s="293"/>
      <c r="Z156" s="293"/>
      <c r="AA156" s="293"/>
      <c r="AB156" s="293"/>
      <c r="AC156" s="293"/>
      <c r="AD156" s="180"/>
      <c r="AE156" s="180"/>
      <c r="AF156" s="180"/>
      <c r="AG156" s="180"/>
      <c r="AH156" s="180"/>
      <c r="AI156" s="180"/>
      <c r="AJ156" s="180"/>
      <c r="AK156" s="180"/>
      <c r="AL156" s="180"/>
      <c r="AM156" s="180"/>
      <c r="AN156" s="180"/>
      <c r="AO156" s="180"/>
      <c r="AP156" s="180"/>
      <c r="AQ156" s="180"/>
      <c r="AR156" s="180"/>
      <c r="AS156" s="180"/>
      <c r="AT156"/>
      <c r="AU156"/>
      <c r="AV156"/>
      <c r="AW156"/>
      <c r="AX156"/>
      <c r="AY156"/>
      <c r="AZ156"/>
      <c r="BA156"/>
      <c r="BB156"/>
      <c r="BC156"/>
      <c r="BD156"/>
      <c r="BE156" s="4"/>
      <c r="BF156" s="4"/>
      <c r="BG156" s="4"/>
      <c r="BH156" s="4"/>
      <c r="BI156" s="4"/>
      <c r="BJ156" s="4"/>
      <c r="BK156" s="4"/>
      <c r="BL156" s="4"/>
      <c r="BM156" s="4"/>
      <c r="BN156" s="4"/>
      <c r="BO156" s="4"/>
      <c r="BP156" s="4"/>
      <c r="BQ156" s="4"/>
    </row>
    <row r="157" spans="1:69" s="4" customFormat="1" x14ac:dyDescent="0.25">
      <c r="B157" s="251" t="s">
        <v>147</v>
      </c>
      <c r="C157" s="252"/>
      <c r="D157" s="233"/>
      <c r="E157" s="241"/>
      <c r="F157" s="241"/>
      <c r="G157" s="233"/>
      <c r="H157" s="233"/>
      <c r="I157" s="233"/>
      <c r="J157" s="21"/>
      <c r="K157" s="2"/>
      <c r="L157" s="251" t="s">
        <v>147</v>
      </c>
      <c r="M157" s="252"/>
      <c r="N157" s="233"/>
      <c r="O157" s="241"/>
      <c r="P157" s="241"/>
      <c r="Q157" s="233"/>
      <c r="R157" s="233"/>
      <c r="S157" s="233"/>
      <c r="T157" s="21"/>
      <c r="U157" s="321"/>
      <c r="V157" s="327"/>
      <c r="W157" s="327"/>
      <c r="X157" s="327"/>
      <c r="Y157" s="293"/>
      <c r="Z157" s="293"/>
      <c r="AA157" s="293"/>
      <c r="AB157" s="293"/>
      <c r="AC157" s="293"/>
      <c r="AD157"/>
      <c r="AE157"/>
      <c r="AF157"/>
      <c r="AG157"/>
      <c r="AH157"/>
      <c r="AI157"/>
      <c r="AJ157"/>
      <c r="AK157"/>
      <c r="AL157"/>
      <c r="AM157"/>
      <c r="AN157"/>
      <c r="AO157"/>
      <c r="AP157"/>
      <c r="AQ157"/>
      <c r="AR157"/>
      <c r="AS157"/>
      <c r="AT157"/>
      <c r="AU157"/>
      <c r="AV157"/>
      <c r="AW157"/>
      <c r="AX157"/>
      <c r="AY157"/>
      <c r="AZ157"/>
      <c r="BA157"/>
      <c r="BB157"/>
      <c r="BC157"/>
      <c r="BD157"/>
      <c r="BE157" s="47"/>
      <c r="BF157" s="47"/>
      <c r="BG157" s="47"/>
      <c r="BH157" s="47"/>
      <c r="BI157" s="47"/>
      <c r="BJ157" s="47"/>
      <c r="BK157" s="47"/>
      <c r="BL157" s="47"/>
      <c r="BM157" s="47"/>
      <c r="BN157" s="47"/>
      <c r="BO157" s="47"/>
      <c r="BP157" s="47"/>
      <c r="BQ157" s="47"/>
    </row>
    <row r="158" spans="1:69" s="4" customFormat="1" x14ac:dyDescent="0.25">
      <c r="B158" s="253" t="s">
        <v>63</v>
      </c>
      <c r="C158" s="254"/>
      <c r="D158" s="233"/>
      <c r="E158" s="442"/>
      <c r="F158" s="443"/>
      <c r="G158" s="124" t="s">
        <v>60</v>
      </c>
      <c r="H158" s="434">
        <f>IF(ISBLANK(E158),0,5.5*E158)</f>
        <v>0</v>
      </c>
      <c r="I158" s="435"/>
      <c r="J158" s="21"/>
      <c r="K158" s="2"/>
      <c r="L158" s="253" t="s">
        <v>63</v>
      </c>
      <c r="M158" s="254"/>
      <c r="N158" s="233"/>
      <c r="O158" s="442" t="str">
        <f>IF($P$41="J",E158," ")</f>
        <v xml:space="preserve"> </v>
      </c>
      <c r="P158" s="443"/>
      <c r="Q158" s="233" t="s">
        <v>60</v>
      </c>
      <c r="R158" s="434">
        <f>IF(O158=" ",0,5.5*O158)</f>
        <v>0</v>
      </c>
      <c r="S158" s="435"/>
      <c r="T158" s="21"/>
      <c r="U158" s="321"/>
      <c r="V158" s="327"/>
      <c r="W158" s="327"/>
      <c r="X158" s="327"/>
      <c r="Y158" s="293"/>
      <c r="Z158" s="282"/>
      <c r="AA158" s="282"/>
      <c r="AB158" s="282"/>
      <c r="AC158" s="293"/>
      <c r="AD158"/>
      <c r="AE158"/>
      <c r="AF158"/>
      <c r="AG158"/>
      <c r="AH158"/>
      <c r="AI158"/>
      <c r="AJ158"/>
      <c r="AK158"/>
      <c r="AL158"/>
      <c r="AM158"/>
      <c r="AN158"/>
      <c r="AO158"/>
      <c r="AP158"/>
      <c r="AQ158"/>
      <c r="AR158"/>
      <c r="AS158"/>
      <c r="BE158" s="47"/>
      <c r="BF158" s="47"/>
      <c r="BG158" s="47"/>
      <c r="BH158" s="47"/>
      <c r="BI158" s="47"/>
      <c r="BJ158" s="47"/>
      <c r="BK158" s="47"/>
      <c r="BL158" s="47"/>
      <c r="BM158" s="47"/>
      <c r="BN158" s="47"/>
      <c r="BO158" s="47"/>
      <c r="BP158" s="47"/>
      <c r="BQ158" s="47"/>
    </row>
    <row r="159" spans="1:69" s="47" customFormat="1" ht="7.5" customHeight="1" thickBot="1" x14ac:dyDescent="0.3">
      <c r="B159" s="247"/>
      <c r="C159" s="248"/>
      <c r="D159" s="233"/>
      <c r="E159" s="233"/>
      <c r="F159" s="233"/>
      <c r="G159" s="233"/>
      <c r="H159" s="278"/>
      <c r="I159" s="278"/>
      <c r="J159" s="21"/>
      <c r="K159" s="2"/>
      <c r="L159" s="247"/>
      <c r="M159" s="248"/>
      <c r="N159" s="233"/>
      <c r="O159" s="233"/>
      <c r="P159" s="233"/>
      <c r="Q159" s="233"/>
      <c r="R159" s="278"/>
      <c r="S159" s="278"/>
      <c r="T159" s="21"/>
      <c r="U159" s="321"/>
      <c r="V159" s="326"/>
      <c r="W159" s="326"/>
      <c r="X159" s="326"/>
      <c r="Y159" s="282"/>
      <c r="Z159" s="282"/>
      <c r="AA159" s="282"/>
      <c r="AB159" s="282"/>
      <c r="AC159" s="282"/>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row>
    <row r="160" spans="1:69" s="47" customFormat="1" ht="7.5" customHeight="1" x14ac:dyDescent="0.25">
      <c r="B160" s="249"/>
      <c r="C160" s="250"/>
      <c r="D160" s="239"/>
      <c r="E160" s="239"/>
      <c r="F160" s="239"/>
      <c r="G160" s="239"/>
      <c r="H160" s="306"/>
      <c r="I160" s="306"/>
      <c r="J160" s="240"/>
      <c r="K160" s="2"/>
      <c r="L160" s="249"/>
      <c r="M160" s="250"/>
      <c r="N160" s="239"/>
      <c r="O160" s="239"/>
      <c r="P160" s="239"/>
      <c r="Q160" s="239"/>
      <c r="R160" s="306"/>
      <c r="S160" s="306"/>
      <c r="T160" s="21"/>
      <c r="U160" s="321"/>
      <c r="V160" s="326"/>
      <c r="W160" s="326"/>
      <c r="X160" s="326"/>
      <c r="Y160" s="282"/>
      <c r="Z160" s="282"/>
      <c r="AA160" s="282"/>
      <c r="AB160" s="282"/>
      <c r="AC160" s="282"/>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row>
    <row r="161" spans="1:69" s="4" customFormat="1" ht="13.5" customHeight="1" x14ac:dyDescent="0.25">
      <c r="B161" s="251" t="s">
        <v>147</v>
      </c>
      <c r="C161" s="252"/>
      <c r="D161" s="357"/>
      <c r="E161" s="241"/>
      <c r="F161" s="241"/>
      <c r="G161" s="357"/>
      <c r="H161" s="278"/>
      <c r="I161" s="278"/>
      <c r="J161" s="21"/>
      <c r="K161" s="2"/>
      <c r="L161" s="251" t="s">
        <v>147</v>
      </c>
      <c r="M161" s="252"/>
      <c r="N161" s="357"/>
      <c r="O161" s="241"/>
      <c r="P161" s="241"/>
      <c r="Q161" s="357"/>
      <c r="R161" s="278"/>
      <c r="S161" s="278"/>
      <c r="T161" s="21"/>
      <c r="U161" s="321"/>
      <c r="V161" s="326"/>
      <c r="W161" s="326"/>
      <c r="X161" s="326"/>
      <c r="Y161" s="282"/>
      <c r="Z161" s="282"/>
      <c r="AA161" s="282"/>
      <c r="AB161" s="282"/>
      <c r="AC161" s="282"/>
      <c r="AT161" s="47"/>
      <c r="AU161" s="47"/>
      <c r="AV161" s="47"/>
      <c r="AW161" s="47"/>
      <c r="AX161" s="47"/>
      <c r="AY161" s="47"/>
      <c r="AZ161" s="47"/>
      <c r="BA161" s="47"/>
      <c r="BB161" s="47"/>
      <c r="BC161" s="47"/>
      <c r="BD161" s="47"/>
    </row>
    <row r="162" spans="1:69" s="4" customFormat="1" x14ac:dyDescent="0.25">
      <c r="B162" s="253" t="s">
        <v>105</v>
      </c>
      <c r="C162" s="254"/>
      <c r="D162" s="357"/>
      <c r="E162" s="442"/>
      <c r="F162" s="443"/>
      <c r="G162" s="124" t="s">
        <v>104</v>
      </c>
      <c r="H162" s="434">
        <f>IF(ISBLANK(E162),0,11.5*E162)</f>
        <v>0</v>
      </c>
      <c r="I162" s="435"/>
      <c r="J162" s="21"/>
      <c r="K162" s="2"/>
      <c r="L162" s="253" t="s">
        <v>105</v>
      </c>
      <c r="M162" s="254"/>
      <c r="N162" s="357"/>
      <c r="O162" s="442" t="str">
        <f>IF($P$41="J",E162," ")</f>
        <v xml:space="preserve"> </v>
      </c>
      <c r="P162" s="443"/>
      <c r="Q162" s="357" t="s">
        <v>104</v>
      </c>
      <c r="R162" s="434">
        <f>IF(O162=" ",0,11.5*O162)</f>
        <v>0</v>
      </c>
      <c r="S162" s="435"/>
      <c r="T162" s="21"/>
      <c r="U162" s="321"/>
      <c r="V162" s="326"/>
      <c r="W162" s="326"/>
      <c r="X162" s="326"/>
      <c r="Y162" s="282"/>
      <c r="Z162" s="282"/>
      <c r="AA162" s="282"/>
      <c r="AB162" s="282"/>
      <c r="AC162" s="282"/>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row>
    <row r="163" spans="1:69" s="119" customFormat="1" ht="10.5" customHeight="1" thickBot="1" x14ac:dyDescent="0.3">
      <c r="B163" s="242"/>
      <c r="C163" s="243"/>
      <c r="D163" s="243"/>
      <c r="E163" s="243"/>
      <c r="F163" s="243"/>
      <c r="G163" s="243"/>
      <c r="H163" s="244"/>
      <c r="I163" s="245"/>
      <c r="J163" s="246"/>
      <c r="K163" s="193"/>
      <c r="L163" s="242"/>
      <c r="M163" s="243"/>
      <c r="N163" s="243"/>
      <c r="O163" s="243"/>
      <c r="P163" s="243"/>
      <c r="Q163" s="243"/>
      <c r="R163" s="244"/>
      <c r="S163" s="245"/>
      <c r="T163" s="246"/>
      <c r="U163" s="321"/>
      <c r="V163" s="335"/>
      <c r="W163" s="326"/>
      <c r="X163" s="326"/>
      <c r="Y163" s="282"/>
      <c r="Z163" s="324"/>
      <c r="AA163" s="282"/>
      <c r="AB163" s="282"/>
      <c r="AC163" s="282"/>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row>
    <row r="164" spans="1:69" s="47" customFormat="1" ht="7.5" customHeight="1" x14ac:dyDescent="0.25">
      <c r="B164" s="249"/>
      <c r="C164" s="250"/>
      <c r="D164" s="239"/>
      <c r="E164" s="239"/>
      <c r="F164" s="239"/>
      <c r="G164" s="239"/>
      <c r="H164" s="306"/>
      <c r="I164" s="306"/>
      <c r="J164" s="240"/>
      <c r="K164" s="2"/>
      <c r="L164" s="249"/>
      <c r="M164" s="250"/>
      <c r="N164" s="239"/>
      <c r="O164" s="239"/>
      <c r="P164" s="239"/>
      <c r="Q164" s="239"/>
      <c r="R164" s="306"/>
      <c r="S164" s="306"/>
      <c r="T164" s="21"/>
      <c r="U164" s="326"/>
      <c r="V164" s="326"/>
      <c r="W164" s="326"/>
      <c r="X164" s="326"/>
      <c r="Y164" s="282"/>
      <c r="Z164" s="282"/>
      <c r="AA164" s="282"/>
      <c r="AB164" s="282"/>
      <c r="AC164" s="282"/>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row>
    <row r="165" spans="1:69" s="4" customFormat="1" ht="13.5" customHeight="1" x14ac:dyDescent="0.25">
      <c r="B165" s="251" t="s">
        <v>147</v>
      </c>
      <c r="C165" s="252"/>
      <c r="D165" s="233"/>
      <c r="E165" s="241"/>
      <c r="F165" s="241"/>
      <c r="G165" s="233"/>
      <c r="H165" s="278"/>
      <c r="I165" s="278"/>
      <c r="J165" s="21"/>
      <c r="K165" s="2"/>
      <c r="L165" s="251" t="s">
        <v>147</v>
      </c>
      <c r="M165" s="252"/>
      <c r="N165" s="233"/>
      <c r="O165" s="241"/>
      <c r="P165" s="241"/>
      <c r="Q165" s="233"/>
      <c r="R165" s="278"/>
      <c r="S165" s="278"/>
      <c r="T165" s="21"/>
      <c r="U165" s="326"/>
      <c r="V165" s="326"/>
      <c r="W165" s="326"/>
      <c r="X165" s="326"/>
      <c r="Y165" s="282"/>
      <c r="Z165" s="282"/>
      <c r="AA165" s="282"/>
      <c r="AB165" s="282"/>
      <c r="AC165" s="282"/>
    </row>
    <row r="166" spans="1:69" s="4" customFormat="1" x14ac:dyDescent="0.25">
      <c r="B166" s="253" t="s">
        <v>64</v>
      </c>
      <c r="C166" s="254"/>
      <c r="D166" s="233"/>
      <c r="E166" s="442"/>
      <c r="F166" s="443"/>
      <c r="G166" s="124" t="s">
        <v>61</v>
      </c>
      <c r="H166" s="434">
        <f>IF(ISBLANK(E166),0,12*E166)</f>
        <v>0</v>
      </c>
      <c r="I166" s="435"/>
      <c r="J166" s="21"/>
      <c r="K166" s="2"/>
      <c r="L166" s="253" t="s">
        <v>64</v>
      </c>
      <c r="M166" s="254"/>
      <c r="N166" s="233"/>
      <c r="O166" s="442" t="str">
        <f>IF($P$41="J",E166," ")</f>
        <v xml:space="preserve"> </v>
      </c>
      <c r="P166" s="443"/>
      <c r="Q166" s="233" t="s">
        <v>62</v>
      </c>
      <c r="R166" s="434">
        <f>IF(O166=" ",0,12*O166)</f>
        <v>0</v>
      </c>
      <c r="S166" s="435"/>
      <c r="T166" s="21"/>
      <c r="U166" s="326"/>
      <c r="V166" s="326"/>
      <c r="W166" s="326"/>
      <c r="X166" s="326"/>
      <c r="Y166" s="282"/>
      <c r="Z166" s="293"/>
      <c r="AA166" s="293"/>
      <c r="AB166" s="293"/>
      <c r="AC166" s="282"/>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row>
    <row r="167" spans="1:69" s="119" customFormat="1" ht="10.5" customHeight="1" thickBot="1" x14ac:dyDescent="0.3">
      <c r="B167" s="242"/>
      <c r="C167" s="243"/>
      <c r="D167" s="243"/>
      <c r="E167" s="243"/>
      <c r="F167" s="243"/>
      <c r="G167" s="243"/>
      <c r="H167" s="244"/>
      <c r="I167" s="245"/>
      <c r="J167" s="246"/>
      <c r="K167" s="193"/>
      <c r="L167" s="242"/>
      <c r="M167" s="243"/>
      <c r="N167" s="243"/>
      <c r="O167" s="243"/>
      <c r="P167" s="243"/>
      <c r="Q167" s="243"/>
      <c r="R167" s="244"/>
      <c r="S167" s="245"/>
      <c r="T167" s="246"/>
      <c r="U167" s="326"/>
      <c r="V167" s="326"/>
      <c r="W167" s="326"/>
      <c r="X167" s="326"/>
      <c r="Y167" s="282"/>
      <c r="Z167" s="293"/>
      <c r="AA167" s="293"/>
      <c r="AB167" s="293"/>
      <c r="AC167" s="282"/>
      <c r="AD167" s="4"/>
      <c r="AE167" s="4"/>
      <c r="AF167" s="4"/>
      <c r="AG167" s="4"/>
      <c r="AH167" s="4"/>
      <c r="AI167" s="4"/>
      <c r="AJ167" s="4"/>
      <c r="AK167" s="4"/>
      <c r="AL167" s="4"/>
      <c r="AM167" s="4"/>
      <c r="AN167" s="4"/>
      <c r="AO167" s="4"/>
      <c r="AP167" s="4"/>
      <c r="AQ167" s="4"/>
      <c r="AR167" s="4"/>
      <c r="AS167" s="4"/>
    </row>
    <row r="168" spans="1:69" s="119" customFormat="1" ht="6" customHeight="1" x14ac:dyDescent="0.25">
      <c r="B168" s="307"/>
      <c r="C168" s="194"/>
      <c r="D168" s="194"/>
      <c r="E168" s="194"/>
      <c r="F168" s="194"/>
      <c r="G168" s="194"/>
      <c r="H168" s="308"/>
      <c r="I168" s="309"/>
      <c r="J168" s="215"/>
      <c r="K168" s="193"/>
      <c r="L168" s="307"/>
      <c r="M168" s="194"/>
      <c r="N168" s="194"/>
      <c r="O168" s="194"/>
      <c r="P168" s="194"/>
      <c r="Q168" s="194"/>
      <c r="R168" s="308"/>
      <c r="S168" s="309"/>
      <c r="T168" s="215"/>
      <c r="U168" s="326"/>
      <c r="V168" s="326"/>
      <c r="W168" s="326"/>
      <c r="X168" s="326"/>
      <c r="Y168" s="282"/>
      <c r="Z168" s="293"/>
      <c r="AA168" s="293"/>
      <c r="AB168" s="293"/>
      <c r="AC168" s="282"/>
      <c r="AT168" s="4"/>
      <c r="AU168" s="4"/>
      <c r="AV168" s="4"/>
      <c r="AW168" s="4"/>
      <c r="AX168" s="4"/>
      <c r="AY168" s="4"/>
      <c r="AZ168" s="4"/>
      <c r="BA168" s="4"/>
      <c r="BB168" s="4"/>
      <c r="BC168" s="4"/>
      <c r="BD168" s="4"/>
    </row>
    <row r="169" spans="1:69" s="4" customFormat="1" ht="15.6" x14ac:dyDescent="0.3">
      <c r="B169" s="310" t="s">
        <v>79</v>
      </c>
      <c r="C169" s="311"/>
      <c r="D169" s="311"/>
      <c r="E169" s="311"/>
      <c r="F169" s="311"/>
      <c r="G169" s="311"/>
      <c r="H169" s="434">
        <f>+I104+H116+H126+H144+H152+H158+H162+H166</f>
        <v>0</v>
      </c>
      <c r="I169" s="435"/>
      <c r="J169" s="21"/>
      <c r="K169" s="2"/>
      <c r="L169" s="310" t="s">
        <v>79</v>
      </c>
      <c r="M169" s="111"/>
      <c r="N169" s="111"/>
      <c r="O169" s="111"/>
      <c r="P169" s="111"/>
      <c r="Q169" s="111"/>
      <c r="R169" s="434">
        <f>+S104+R116+R126+R144+R152+R158+R162+R166</f>
        <v>0</v>
      </c>
      <c r="S169" s="435"/>
      <c r="T169" s="21"/>
      <c r="U169" s="326"/>
      <c r="V169" s="326"/>
      <c r="W169" s="326"/>
      <c r="X169" s="326"/>
      <c r="Y169" s="282"/>
      <c r="Z169" s="282"/>
      <c r="AA169" s="282"/>
      <c r="AB169" s="282"/>
      <c r="AC169" s="282"/>
      <c r="BE169" s="47"/>
      <c r="BF169" s="47"/>
      <c r="BG169" s="47"/>
      <c r="BH169" s="47"/>
      <c r="BI169" s="47"/>
      <c r="BJ169" s="47"/>
      <c r="BK169" s="47"/>
      <c r="BL169" s="47"/>
      <c r="BM169" s="47"/>
      <c r="BN169" s="47"/>
      <c r="BO169" s="47"/>
      <c r="BP169" s="47"/>
      <c r="BQ169" s="47"/>
    </row>
    <row r="170" spans="1:69" s="119" customFormat="1" ht="6" customHeight="1" thickBot="1" x14ac:dyDescent="0.3">
      <c r="B170" s="242"/>
      <c r="C170" s="243"/>
      <c r="D170" s="243"/>
      <c r="E170" s="243"/>
      <c r="F170" s="243"/>
      <c r="G170" s="243"/>
      <c r="H170" s="244"/>
      <c r="I170" s="245"/>
      <c r="J170" s="246"/>
      <c r="K170" s="193"/>
      <c r="L170" s="242"/>
      <c r="M170" s="243"/>
      <c r="N170" s="243"/>
      <c r="O170" s="243"/>
      <c r="P170" s="243"/>
      <c r="Q170" s="243"/>
      <c r="R170" s="244"/>
      <c r="S170" s="245"/>
      <c r="T170" s="246"/>
      <c r="U170" s="326"/>
      <c r="V170" s="326"/>
      <c r="W170" s="326"/>
      <c r="X170" s="326"/>
      <c r="Y170" s="282"/>
      <c r="Z170" s="293"/>
      <c r="AA170" s="293"/>
      <c r="AB170" s="293"/>
      <c r="AC170" s="282"/>
      <c r="AD170" s="4"/>
      <c r="AE170" s="4"/>
      <c r="AF170" s="4"/>
      <c r="AG170" s="4"/>
      <c r="AH170" s="4"/>
      <c r="AI170" s="4"/>
      <c r="AJ170" s="4"/>
      <c r="AK170" s="4"/>
      <c r="AL170" s="4"/>
      <c r="AM170" s="4"/>
      <c r="AN170" s="4"/>
      <c r="AO170" s="4"/>
      <c r="AP170" s="4"/>
      <c r="AQ170" s="4"/>
      <c r="AR170" s="4"/>
      <c r="AS170" s="4"/>
      <c r="AT170" s="47"/>
      <c r="AU170" s="47"/>
      <c r="AV170" s="47"/>
      <c r="AW170" s="47"/>
      <c r="AX170" s="47"/>
      <c r="AY170" s="47"/>
      <c r="AZ170" s="47"/>
      <c r="BA170" s="47"/>
      <c r="BB170" s="47"/>
      <c r="BC170" s="47"/>
      <c r="BD170" s="47"/>
    </row>
    <row r="171" spans="1:69" s="119" customFormat="1" ht="8.4" customHeight="1" x14ac:dyDescent="0.25">
      <c r="B171" s="307"/>
      <c r="C171" s="194"/>
      <c r="D171" s="194"/>
      <c r="E171" s="194"/>
      <c r="F171" s="194"/>
      <c r="G171" s="194"/>
      <c r="H171" s="308"/>
      <c r="I171" s="309"/>
      <c r="J171" s="215"/>
      <c r="K171" s="193"/>
      <c r="L171" s="307"/>
      <c r="M171" s="194"/>
      <c r="N171" s="194"/>
      <c r="O171" s="194"/>
      <c r="P171" s="194"/>
      <c r="Q171" s="194"/>
      <c r="R171" s="308"/>
      <c r="S171" s="309"/>
      <c r="T171" s="215"/>
      <c r="U171" s="326"/>
      <c r="V171" s="326"/>
      <c r="W171" s="326"/>
      <c r="X171" s="326"/>
      <c r="Y171" s="282"/>
      <c r="Z171" s="293"/>
      <c r="AA171" s="293"/>
      <c r="AB171" s="293"/>
      <c r="AC171" s="282"/>
      <c r="AD171" s="4"/>
      <c r="AE171" s="4"/>
      <c r="AF171" s="4"/>
      <c r="AG171" s="4"/>
      <c r="AH171" s="4"/>
      <c r="AI171" s="4"/>
      <c r="AJ171" s="4"/>
      <c r="AK171" s="4"/>
      <c r="AL171" s="4"/>
      <c r="AM171" s="4"/>
      <c r="AN171" s="4"/>
      <c r="AO171" s="4"/>
      <c r="AP171" s="4"/>
      <c r="AQ171" s="4"/>
      <c r="AR171" s="4"/>
      <c r="AS171" s="4"/>
    </row>
    <row r="172" spans="1:69" s="228" customFormat="1" ht="7.2" customHeight="1" x14ac:dyDescent="0.25">
      <c r="A172" s="4"/>
      <c r="B172" s="19"/>
      <c r="C172" s="147"/>
      <c r="D172" s="148"/>
      <c r="E172" s="148"/>
      <c r="F172" s="145"/>
      <c r="G172" s="145"/>
      <c r="H172" s="145"/>
      <c r="I172" s="146"/>
      <c r="J172" s="28"/>
      <c r="K172" s="14"/>
      <c r="L172" s="19"/>
      <c r="M172" s="194"/>
      <c r="N172" s="194"/>
      <c r="O172" s="194"/>
      <c r="P172" s="194"/>
      <c r="Q172" s="194"/>
      <c r="R172" s="308"/>
      <c r="S172" s="309"/>
      <c r="T172" s="28"/>
      <c r="U172" s="326"/>
      <c r="V172" s="326"/>
      <c r="W172" s="326"/>
      <c r="X172" s="326"/>
      <c r="Y172" s="282"/>
      <c r="Z172" s="293"/>
      <c r="AA172" s="293"/>
      <c r="AB172" s="293"/>
      <c r="AC172" s="282"/>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row>
    <row r="173" spans="1:69" s="228" customFormat="1" ht="24.75" customHeight="1" x14ac:dyDescent="0.25">
      <c r="A173" s="4"/>
      <c r="B173" s="19"/>
      <c r="C173" s="477" t="s">
        <v>95</v>
      </c>
      <c r="D173" s="478"/>
      <c r="E173" s="478"/>
      <c r="F173" s="478"/>
      <c r="G173" s="478"/>
      <c r="H173" s="478"/>
      <c r="I173" s="479"/>
      <c r="J173" s="28"/>
      <c r="K173" s="14"/>
      <c r="L173" s="19"/>
      <c r="M173" s="194"/>
      <c r="N173" s="194"/>
      <c r="O173" s="194"/>
      <c r="P173" s="194"/>
      <c r="Q173" s="194"/>
      <c r="R173" s="308"/>
      <c r="S173" s="309"/>
      <c r="T173" s="28"/>
      <c r="U173" s="326"/>
      <c r="V173" s="326"/>
      <c r="W173" s="326"/>
      <c r="X173" s="326"/>
      <c r="Y173" s="282"/>
      <c r="Z173" s="293"/>
      <c r="AA173" s="293"/>
      <c r="AB173" s="293"/>
      <c r="AC173" s="282"/>
      <c r="AD173" s="119"/>
      <c r="AE173" s="119"/>
      <c r="AF173" s="119"/>
      <c r="AG173" s="119"/>
      <c r="AH173" s="119"/>
      <c r="AI173" s="119"/>
      <c r="AJ173" s="119"/>
      <c r="AK173" s="119"/>
      <c r="AL173" s="119"/>
      <c r="AM173" s="119"/>
      <c r="AN173" s="119"/>
      <c r="AO173" s="119"/>
      <c r="AP173" s="119"/>
      <c r="AQ173" s="119"/>
      <c r="AR173" s="119"/>
      <c r="AS173" s="119"/>
      <c r="AT173" s="47"/>
      <c r="AU173" s="47"/>
      <c r="AV173" s="47"/>
      <c r="AW173" s="47"/>
      <c r="AX173" s="47"/>
      <c r="AY173" s="47"/>
      <c r="AZ173" s="47"/>
      <c r="BA173" s="47"/>
      <c r="BB173" s="47"/>
      <c r="BC173" s="47"/>
      <c r="BD173" s="47"/>
    </row>
    <row r="174" spans="1:69" s="228" customFormat="1" ht="6.75" customHeight="1" x14ac:dyDescent="0.25">
      <c r="A174" s="4"/>
      <c r="B174" s="19"/>
      <c r="C174" s="140"/>
      <c r="D174" s="139"/>
      <c r="E174" s="139"/>
      <c r="F174" s="155"/>
      <c r="G174" s="155"/>
      <c r="H174" s="155"/>
      <c r="I174" s="156"/>
      <c r="J174" s="28"/>
      <c r="K174" s="14"/>
      <c r="L174" s="19"/>
      <c r="M174" s="194"/>
      <c r="N174" s="194"/>
      <c r="O174" s="194"/>
      <c r="P174" s="194"/>
      <c r="Q174" s="194"/>
      <c r="R174" s="308"/>
      <c r="S174" s="309"/>
      <c r="T174" s="28"/>
      <c r="U174" s="326"/>
      <c r="V174" s="326"/>
      <c r="W174" s="326"/>
      <c r="X174" s="326"/>
      <c r="Y174" s="282"/>
      <c r="Z174" s="293"/>
      <c r="AA174" s="293"/>
      <c r="AB174" s="293"/>
      <c r="AC174" s="282"/>
      <c r="AD174" s="4"/>
      <c r="AE174" s="4"/>
      <c r="AF174" s="4"/>
      <c r="AG174" s="4"/>
      <c r="AH174" s="4"/>
      <c r="AI174" s="4"/>
      <c r="AJ174" s="4"/>
      <c r="AK174" s="4"/>
      <c r="AL174" s="4"/>
      <c r="AM174" s="4"/>
      <c r="AN174" s="4"/>
      <c r="AO174" s="4"/>
      <c r="AP174" s="4"/>
      <c r="AQ174" s="4"/>
      <c r="AR174" s="4"/>
      <c r="AS174" s="4"/>
      <c r="AT174" s="119"/>
      <c r="AU174" s="119"/>
      <c r="AV174" s="119"/>
      <c r="AW174" s="119"/>
      <c r="AX174" s="119"/>
      <c r="AY174" s="119"/>
      <c r="AZ174" s="119"/>
      <c r="BA174" s="119"/>
      <c r="BB174" s="119"/>
      <c r="BC174" s="119"/>
      <c r="BD174" s="119"/>
    </row>
    <row r="175" spans="1:69" s="228" customFormat="1" x14ac:dyDescent="0.25">
      <c r="A175" s="4"/>
      <c r="B175" s="19"/>
      <c r="C175" s="140" t="s">
        <v>20</v>
      </c>
      <c r="D175" s="139"/>
      <c r="E175" s="139"/>
      <c r="F175" s="98"/>
      <c r="G175" s="155" t="s">
        <v>5</v>
      </c>
      <c r="H175" s="99"/>
      <c r="I175" s="156" t="s">
        <v>4</v>
      </c>
      <c r="J175" s="28"/>
      <c r="K175" s="14"/>
      <c r="L175" s="19"/>
      <c r="M175" s="194"/>
      <c r="N175" s="194"/>
      <c r="O175" s="194"/>
      <c r="P175" s="194"/>
      <c r="Q175" s="194"/>
      <c r="R175" s="308"/>
      <c r="S175" s="309"/>
      <c r="T175" s="28"/>
      <c r="U175" s="326"/>
      <c r="V175" s="326"/>
      <c r="W175" s="326"/>
      <c r="X175" s="326"/>
      <c r="Y175" s="282"/>
      <c r="Z175" s="293"/>
      <c r="AA175" s="293"/>
      <c r="AB175" s="293"/>
      <c r="AC175" s="282"/>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row>
    <row r="176" spans="1:69" s="228" customFormat="1" ht="6" customHeight="1" x14ac:dyDescent="0.25">
      <c r="A176" s="4"/>
      <c r="B176" s="19"/>
      <c r="C176" s="140"/>
      <c r="D176" s="139"/>
      <c r="E176" s="139"/>
      <c r="F176" s="155"/>
      <c r="G176" s="155"/>
      <c r="H176" s="155"/>
      <c r="I176" s="156"/>
      <c r="J176" s="28"/>
      <c r="K176" s="14"/>
      <c r="L176" s="19"/>
      <c r="M176" s="194"/>
      <c r="N176" s="194"/>
      <c r="O176" s="194"/>
      <c r="P176" s="194"/>
      <c r="Q176" s="194"/>
      <c r="R176" s="308"/>
      <c r="S176" s="309"/>
      <c r="T176" s="28"/>
      <c r="U176" s="326"/>
      <c r="V176" s="326"/>
      <c r="W176" s="326"/>
      <c r="X176" s="326"/>
      <c r="Y176" s="282"/>
      <c r="Z176" s="293"/>
      <c r="AA176" s="293"/>
      <c r="AB176" s="293"/>
      <c r="AC176" s="282"/>
      <c r="AD176" s="119"/>
      <c r="AE176" s="119"/>
      <c r="AF176" s="119"/>
      <c r="AG176" s="119"/>
      <c r="AH176" s="119"/>
      <c r="AI176" s="119"/>
      <c r="AJ176" s="119"/>
      <c r="AK176" s="119"/>
      <c r="AL176" s="119"/>
      <c r="AM176" s="119"/>
      <c r="AN176" s="119"/>
      <c r="AO176" s="119"/>
      <c r="AP176" s="119"/>
      <c r="AQ176" s="119"/>
      <c r="AR176" s="119"/>
      <c r="AS176" s="119"/>
    </row>
    <row r="177" spans="1:56" s="228" customFormat="1" ht="14.25" customHeight="1" x14ac:dyDescent="0.25">
      <c r="A177" s="4"/>
      <c r="B177" s="19"/>
      <c r="C177" s="140" t="s">
        <v>31</v>
      </c>
      <c r="D177" s="139"/>
      <c r="E177" s="139"/>
      <c r="F177" s="139"/>
      <c r="G177" s="139"/>
      <c r="H177" s="139"/>
      <c r="I177" s="156"/>
      <c r="J177" s="28"/>
      <c r="K177" s="14"/>
      <c r="L177" s="19"/>
      <c r="M177" s="194"/>
      <c r="N177" s="194"/>
      <c r="O177" s="194"/>
      <c r="P177" s="194"/>
      <c r="Q177" s="194"/>
      <c r="R177" s="308"/>
      <c r="S177" s="309"/>
      <c r="T177" s="28"/>
      <c r="U177" s="321"/>
      <c r="V177" s="327"/>
      <c r="W177" s="327"/>
      <c r="X177" s="327"/>
      <c r="Y177" s="293"/>
      <c r="Z177" s="293"/>
      <c r="AA177" s="293"/>
      <c r="AB177" s="293"/>
      <c r="AC177" s="293"/>
    </row>
    <row r="178" spans="1:56" s="228" customFormat="1" x14ac:dyDescent="0.25">
      <c r="A178" s="4"/>
      <c r="B178" s="19"/>
      <c r="C178" s="149"/>
      <c r="D178" s="150"/>
      <c r="E178" s="150"/>
      <c r="F178" s="98"/>
      <c r="G178" s="155" t="s">
        <v>5</v>
      </c>
      <c r="H178" s="99"/>
      <c r="I178" s="156" t="s">
        <v>4</v>
      </c>
      <c r="J178" s="28"/>
      <c r="K178" s="14"/>
      <c r="L178" s="19"/>
      <c r="M178" s="194"/>
      <c r="N178" s="194"/>
      <c r="O178" s="194"/>
      <c r="P178" s="194"/>
      <c r="Q178" s="194"/>
      <c r="R178" s="308"/>
      <c r="S178" s="309"/>
      <c r="T178" s="28"/>
      <c r="U178" s="321"/>
      <c r="V178" s="327"/>
      <c r="W178" s="327"/>
      <c r="X178" s="327"/>
      <c r="Y178" s="293"/>
      <c r="Z178" s="293"/>
      <c r="AA178" s="293"/>
      <c r="AB178" s="293"/>
      <c r="AC178" s="293"/>
    </row>
    <row r="179" spans="1:56" s="228" customFormat="1" ht="7.5" customHeight="1" x14ac:dyDescent="0.25">
      <c r="A179" s="4"/>
      <c r="B179" s="19"/>
      <c r="C179" s="151"/>
      <c r="D179" s="150"/>
      <c r="E179" s="150"/>
      <c r="F179" s="155"/>
      <c r="G179" s="155"/>
      <c r="H179" s="155"/>
      <c r="I179" s="156"/>
      <c r="J179" s="28"/>
      <c r="K179" s="14"/>
      <c r="L179" s="19"/>
      <c r="M179" s="194"/>
      <c r="N179" s="194"/>
      <c r="O179" s="194"/>
      <c r="P179" s="194"/>
      <c r="Q179" s="194"/>
      <c r="R179" s="308"/>
      <c r="S179" s="309"/>
      <c r="T179" s="28"/>
      <c r="U179" s="321"/>
      <c r="V179" s="327"/>
      <c r="W179" s="327"/>
      <c r="X179" s="327"/>
      <c r="Y179" s="293"/>
      <c r="Z179" s="293"/>
      <c r="AA179" s="293"/>
      <c r="AB179" s="293"/>
      <c r="AC179" s="293"/>
    </row>
    <row r="180" spans="1:56" s="228" customFormat="1" x14ac:dyDescent="0.25">
      <c r="A180" s="4"/>
      <c r="B180" s="19"/>
      <c r="C180" s="140" t="s">
        <v>24</v>
      </c>
      <c r="D180" s="139"/>
      <c r="E180" s="139"/>
      <c r="F180" s="98"/>
      <c r="G180" s="155" t="s">
        <v>5</v>
      </c>
      <c r="H180" s="99"/>
      <c r="I180" s="156" t="s">
        <v>4</v>
      </c>
      <c r="J180" s="28"/>
      <c r="K180" s="14"/>
      <c r="L180" s="19"/>
      <c r="M180" s="194"/>
      <c r="N180" s="194"/>
      <c r="O180" s="194"/>
      <c r="P180" s="194"/>
      <c r="Q180" s="194"/>
      <c r="R180" s="308"/>
      <c r="S180" s="309"/>
      <c r="T180" s="28"/>
      <c r="U180" s="321"/>
      <c r="V180" s="327"/>
      <c r="W180" s="327"/>
      <c r="X180" s="327"/>
      <c r="Y180" s="293"/>
      <c r="Z180" s="293"/>
      <c r="AA180" s="293"/>
      <c r="AB180" s="293"/>
      <c r="AC180" s="293"/>
    </row>
    <row r="181" spans="1:56" s="228" customFormat="1" ht="8.25" customHeight="1" x14ac:dyDescent="0.25">
      <c r="A181" s="4"/>
      <c r="B181" s="19"/>
      <c r="C181" s="140"/>
      <c r="D181" s="139"/>
      <c r="E181" s="139"/>
      <c r="F181" s="155"/>
      <c r="G181" s="155"/>
      <c r="H181" s="155"/>
      <c r="I181" s="156"/>
      <c r="J181" s="28"/>
      <c r="K181" s="50"/>
      <c r="L181" s="19"/>
      <c r="M181" s="194"/>
      <c r="N181" s="194"/>
      <c r="O181" s="194"/>
      <c r="P181" s="194"/>
      <c r="Q181" s="194"/>
      <c r="R181" s="308"/>
      <c r="S181" s="309"/>
      <c r="T181" s="28"/>
      <c r="U181" s="321"/>
      <c r="V181" s="327"/>
      <c r="W181" s="327"/>
      <c r="X181" s="327"/>
      <c r="Y181" s="293"/>
      <c r="Z181" s="293"/>
      <c r="AA181" s="293"/>
      <c r="AB181" s="293"/>
      <c r="AC181" s="293"/>
    </row>
    <row r="182" spans="1:56" s="228" customFormat="1" ht="29.25" customHeight="1" x14ac:dyDescent="0.25">
      <c r="A182" s="4"/>
      <c r="B182" s="19"/>
      <c r="C182" s="601" t="s">
        <v>32</v>
      </c>
      <c r="D182" s="602"/>
      <c r="E182" s="602"/>
      <c r="F182" s="602"/>
      <c r="G182" s="602"/>
      <c r="H182" s="602"/>
      <c r="I182" s="603"/>
      <c r="J182" s="28"/>
      <c r="K182" s="14"/>
      <c r="L182" s="19"/>
      <c r="M182" s="194"/>
      <c r="N182" s="194"/>
      <c r="O182" s="194"/>
      <c r="P182" s="194"/>
      <c r="Q182" s="194"/>
      <c r="R182" s="308"/>
      <c r="S182" s="309"/>
      <c r="T182" s="28"/>
      <c r="U182" s="321"/>
      <c r="V182" s="327"/>
      <c r="W182" s="327"/>
      <c r="X182" s="327"/>
      <c r="Y182" s="293"/>
      <c r="Z182" s="293"/>
      <c r="AA182" s="293"/>
      <c r="AB182" s="293"/>
      <c r="AC182" s="293"/>
    </row>
    <row r="183" spans="1:56" s="228" customFormat="1" x14ac:dyDescent="0.25">
      <c r="A183" s="4"/>
      <c r="B183" s="19"/>
      <c r="C183" s="601"/>
      <c r="D183" s="602"/>
      <c r="E183" s="604"/>
      <c r="F183" s="98"/>
      <c r="G183" s="155" t="s">
        <v>5</v>
      </c>
      <c r="H183" s="99"/>
      <c r="I183" s="156" t="s">
        <v>4</v>
      </c>
      <c r="J183" s="28"/>
      <c r="K183" s="14"/>
      <c r="L183" s="19"/>
      <c r="M183" s="194"/>
      <c r="N183" s="194"/>
      <c r="O183" s="194"/>
      <c r="P183" s="194"/>
      <c r="Q183" s="194"/>
      <c r="R183" s="308"/>
      <c r="S183" s="309"/>
      <c r="T183" s="28"/>
      <c r="U183" s="321"/>
      <c r="V183" s="327"/>
      <c r="W183" s="327"/>
      <c r="X183" s="327"/>
      <c r="Y183" s="293"/>
      <c r="Z183" s="293"/>
      <c r="AA183" s="293"/>
      <c r="AB183" s="293"/>
      <c r="AC183" s="293"/>
    </row>
    <row r="184" spans="1:56" s="366" customFormat="1" ht="7.5" customHeight="1" x14ac:dyDescent="0.25">
      <c r="A184" s="359"/>
      <c r="B184" s="375"/>
      <c r="C184" s="376"/>
      <c r="D184" s="377"/>
      <c r="E184" s="377"/>
      <c r="F184" s="377"/>
      <c r="G184" s="377"/>
      <c r="H184" s="377"/>
      <c r="I184" s="377"/>
      <c r="J184" s="378"/>
      <c r="K184" s="363"/>
      <c r="L184" s="375"/>
      <c r="M184" s="376"/>
      <c r="N184" s="377"/>
      <c r="O184" s="377"/>
      <c r="P184" s="377"/>
      <c r="Q184" s="377"/>
      <c r="R184" s="377"/>
      <c r="S184" s="377"/>
      <c r="T184" s="378"/>
      <c r="U184" s="321"/>
      <c r="V184" s="327"/>
      <c r="W184" s="327"/>
      <c r="X184" s="327"/>
      <c r="Y184" s="293"/>
      <c r="Z184" s="293"/>
      <c r="AA184" s="293"/>
      <c r="AB184" s="293"/>
      <c r="AC184" s="293"/>
      <c r="AD184" s="228"/>
      <c r="AE184" s="228"/>
      <c r="AF184" s="228"/>
      <c r="AG184" s="228"/>
      <c r="AH184" s="228"/>
      <c r="AI184" s="228"/>
      <c r="AJ184" s="228"/>
      <c r="AK184" s="228"/>
      <c r="AL184" s="228"/>
      <c r="AM184" s="228"/>
      <c r="AN184" s="228"/>
      <c r="AO184" s="228"/>
      <c r="AP184" s="228"/>
      <c r="AQ184" s="228"/>
      <c r="AR184" s="228"/>
      <c r="AS184" s="228"/>
      <c r="AT184" s="228"/>
      <c r="AU184" s="228"/>
      <c r="AV184" s="228"/>
      <c r="AW184" s="228"/>
      <c r="AX184" s="228"/>
      <c r="AY184" s="228"/>
      <c r="AZ184" s="228"/>
      <c r="BA184" s="228"/>
      <c r="BB184" s="228"/>
      <c r="BC184" s="228"/>
      <c r="BD184" s="228"/>
    </row>
    <row r="185" spans="1:56" s="366" customFormat="1" ht="7.5" customHeight="1" x14ac:dyDescent="0.25">
      <c r="A185" s="359"/>
      <c r="B185" s="360"/>
      <c r="C185" s="361"/>
      <c r="D185" s="362"/>
      <c r="E185" s="362"/>
      <c r="F185" s="362"/>
      <c r="G185" s="362"/>
      <c r="H185" s="362"/>
      <c r="I185" s="362"/>
      <c r="J185" s="359"/>
      <c r="K185" s="359"/>
      <c r="L185" s="360"/>
      <c r="M185" s="361"/>
      <c r="N185" s="362"/>
      <c r="O185" s="362"/>
      <c r="P185" s="362"/>
      <c r="Q185" s="362"/>
      <c r="R185" s="362"/>
      <c r="S185" s="362"/>
      <c r="T185" s="359"/>
      <c r="U185" s="321"/>
      <c r="V185" s="336"/>
      <c r="W185" s="336"/>
      <c r="X185" s="327"/>
      <c r="Y185" s="293"/>
      <c r="Z185" s="293"/>
      <c r="AA185" s="293"/>
      <c r="AB185" s="293"/>
      <c r="AC185" s="293"/>
      <c r="AD185" s="228"/>
      <c r="AE185" s="228"/>
      <c r="AF185" s="228"/>
      <c r="AG185" s="228"/>
      <c r="AH185" s="228"/>
      <c r="AI185" s="228"/>
      <c r="AJ185" s="228"/>
      <c r="AK185" s="228"/>
      <c r="AL185" s="228"/>
      <c r="AM185" s="228"/>
      <c r="AN185" s="228"/>
      <c r="AO185" s="228"/>
      <c r="AP185" s="228"/>
      <c r="AQ185" s="228"/>
      <c r="AR185" s="228"/>
      <c r="AS185" s="228"/>
      <c r="AT185" s="228"/>
      <c r="AU185" s="228"/>
      <c r="AV185" s="228"/>
      <c r="AW185" s="228"/>
      <c r="AX185" s="228"/>
      <c r="AY185" s="228"/>
      <c r="AZ185" s="228"/>
      <c r="BA185" s="228"/>
      <c r="BB185" s="228"/>
      <c r="BC185" s="228"/>
      <c r="BD185" s="228"/>
    </row>
    <row r="186" spans="1:56" s="366" customFormat="1" ht="6" customHeight="1" x14ac:dyDescent="0.25">
      <c r="A186" s="359"/>
      <c r="B186" s="367"/>
      <c r="C186" s="368"/>
      <c r="D186" s="369"/>
      <c r="E186" s="369"/>
      <c r="F186" s="369"/>
      <c r="G186" s="369"/>
      <c r="H186" s="369"/>
      <c r="I186" s="369"/>
      <c r="J186" s="370"/>
      <c r="K186" s="363"/>
      <c r="L186" s="367"/>
      <c r="M186" s="368"/>
      <c r="N186" s="369"/>
      <c r="O186" s="369"/>
      <c r="P186" s="369"/>
      <c r="Q186" s="369"/>
      <c r="R186" s="369"/>
      <c r="S186" s="369"/>
      <c r="T186" s="370"/>
      <c r="U186" s="321"/>
      <c r="V186" s="336"/>
      <c r="W186" s="336"/>
      <c r="X186" s="327"/>
      <c r="Y186" s="293"/>
      <c r="Z186" s="293"/>
      <c r="AA186" s="293"/>
      <c r="AB186" s="293"/>
      <c r="AC186" s="293"/>
      <c r="AD186" s="228"/>
      <c r="AE186" s="228"/>
      <c r="AF186" s="228"/>
      <c r="AG186" s="228"/>
      <c r="AH186" s="228"/>
      <c r="AI186" s="228"/>
      <c r="AJ186" s="228"/>
      <c r="AK186" s="228"/>
      <c r="AL186" s="228"/>
      <c r="AM186" s="228"/>
      <c r="AN186" s="228"/>
      <c r="AO186" s="228"/>
      <c r="AP186" s="228"/>
      <c r="AQ186" s="228"/>
      <c r="AR186" s="228"/>
      <c r="AS186" s="228"/>
      <c r="AT186" s="228"/>
      <c r="AU186" s="228"/>
      <c r="AV186" s="228"/>
      <c r="AW186" s="228"/>
      <c r="AX186" s="228"/>
      <c r="AY186" s="228"/>
      <c r="AZ186" s="228"/>
      <c r="BA186" s="228"/>
      <c r="BB186" s="228"/>
      <c r="BC186" s="228"/>
      <c r="BD186" s="228"/>
    </row>
    <row r="187" spans="1:56" s="366" customFormat="1" x14ac:dyDescent="0.25">
      <c r="A187" s="359"/>
      <c r="B187" s="371" t="s">
        <v>153</v>
      </c>
      <c r="C187" s="348"/>
      <c r="D187" s="358"/>
      <c r="E187" s="358"/>
      <c r="F187" s="358"/>
      <c r="G187" s="358"/>
      <c r="H187" s="358"/>
      <c r="I187" s="372" t="s">
        <v>107</v>
      </c>
      <c r="J187" s="373"/>
      <c r="K187" s="363"/>
      <c r="L187" s="371" t="s">
        <v>155</v>
      </c>
      <c r="M187" s="348"/>
      <c r="N187" s="358"/>
      <c r="O187" s="358"/>
      <c r="P187" s="358"/>
      <c r="Q187" s="358"/>
      <c r="R187" s="358"/>
      <c r="S187" s="372" t="s">
        <v>107</v>
      </c>
      <c r="T187" s="373"/>
      <c r="U187" s="321"/>
      <c r="V187" s="336"/>
      <c r="W187" s="336"/>
      <c r="X187" s="327"/>
      <c r="Y187" s="293"/>
      <c r="Z187" s="293"/>
      <c r="AA187" s="293"/>
      <c r="AB187" s="293"/>
      <c r="AC187" s="293"/>
      <c r="AD187" s="228"/>
      <c r="AE187" s="228"/>
      <c r="AF187" s="228"/>
      <c r="AG187" s="228"/>
      <c r="AH187" s="228"/>
      <c r="AI187" s="228"/>
      <c r="AJ187" s="228"/>
      <c r="AK187" s="228"/>
      <c r="AL187" s="228"/>
      <c r="AM187" s="228"/>
      <c r="AN187" s="228"/>
      <c r="AO187" s="228"/>
      <c r="AP187" s="228"/>
      <c r="AQ187" s="228"/>
      <c r="AR187" s="228"/>
      <c r="AS187" s="228"/>
      <c r="AT187" s="228"/>
      <c r="AU187" s="228"/>
      <c r="AV187" s="228"/>
      <c r="AW187" s="228"/>
      <c r="AX187" s="228"/>
      <c r="AY187" s="228"/>
      <c r="AZ187" s="228"/>
      <c r="BA187" s="228"/>
      <c r="BB187" s="228"/>
      <c r="BC187" s="228"/>
      <c r="BD187" s="228"/>
    </row>
    <row r="188" spans="1:56" s="366" customFormat="1" x14ac:dyDescent="0.25">
      <c r="A188" s="359"/>
      <c r="B188" s="371" t="s">
        <v>154</v>
      </c>
      <c r="C188" s="348"/>
      <c r="D188" s="414"/>
      <c r="E188" s="414"/>
      <c r="F188" s="414"/>
      <c r="G188" s="414"/>
      <c r="H188" s="414"/>
      <c r="I188" s="372"/>
      <c r="J188" s="373"/>
      <c r="K188" s="363"/>
      <c r="L188" s="371" t="s">
        <v>154</v>
      </c>
      <c r="M188" s="348"/>
      <c r="N188" s="414"/>
      <c r="O188" s="414"/>
      <c r="P188" s="414"/>
      <c r="Q188" s="414"/>
      <c r="R188" s="414"/>
      <c r="S188" s="372"/>
      <c r="T188" s="373"/>
      <c r="U188" s="321"/>
      <c r="V188" s="336"/>
      <c r="W188" s="336"/>
      <c r="X188" s="327"/>
      <c r="Y188" s="293"/>
      <c r="Z188" s="293"/>
      <c r="AA188" s="293"/>
      <c r="AB188" s="293"/>
      <c r="AC188" s="293"/>
      <c r="AD188" s="228"/>
      <c r="AE188" s="228"/>
      <c r="AF188" s="228"/>
      <c r="AG188" s="228"/>
      <c r="AH188" s="228"/>
      <c r="AI188" s="228"/>
      <c r="AJ188" s="228"/>
      <c r="AK188" s="228"/>
      <c r="AL188" s="228"/>
      <c r="AM188" s="228"/>
      <c r="AN188" s="228"/>
      <c r="AO188" s="228"/>
      <c r="AP188" s="228"/>
      <c r="AQ188" s="228"/>
      <c r="AR188" s="228"/>
      <c r="AS188" s="228"/>
      <c r="AT188" s="228"/>
      <c r="AU188" s="228"/>
      <c r="AV188" s="228"/>
      <c r="AW188" s="228"/>
      <c r="AX188" s="228"/>
      <c r="AY188" s="228"/>
      <c r="AZ188" s="228"/>
      <c r="BA188" s="228"/>
      <c r="BB188" s="228"/>
      <c r="BC188" s="228"/>
      <c r="BD188" s="228"/>
    </row>
    <row r="189" spans="1:56" s="366" customFormat="1" ht="5.25" customHeight="1" x14ac:dyDescent="0.25">
      <c r="A189" s="359"/>
      <c r="B189" s="338"/>
      <c r="C189" s="348"/>
      <c r="D189" s="358"/>
      <c r="E189" s="358"/>
      <c r="F189" s="358"/>
      <c r="G189" s="358"/>
      <c r="H189" s="358"/>
      <c r="I189" s="362"/>
      <c r="J189" s="373"/>
      <c r="K189" s="363"/>
      <c r="L189" s="338"/>
      <c r="M189" s="348"/>
      <c r="N189" s="358"/>
      <c r="O189" s="358"/>
      <c r="P189" s="358"/>
      <c r="Q189" s="358"/>
      <c r="R189" s="358"/>
      <c r="S189" s="362"/>
      <c r="T189" s="373"/>
      <c r="U189" s="335"/>
      <c r="V189" s="326"/>
      <c r="W189" s="326"/>
      <c r="X189" s="326"/>
      <c r="Y189" s="293"/>
      <c r="Z189" s="293"/>
      <c r="AA189" s="293"/>
      <c r="AB189" s="293"/>
      <c r="AC189" s="293"/>
      <c r="AD189" s="228"/>
      <c r="AE189" s="228"/>
      <c r="AF189" s="228"/>
      <c r="AG189" s="228"/>
      <c r="AH189" s="228"/>
      <c r="AI189" s="228"/>
      <c r="AJ189" s="228"/>
      <c r="AK189" s="228"/>
      <c r="AL189" s="228"/>
      <c r="AM189" s="228"/>
      <c r="AN189" s="228"/>
      <c r="AO189" s="228"/>
      <c r="AP189" s="228"/>
      <c r="AQ189" s="228"/>
      <c r="AR189" s="228"/>
      <c r="AS189" s="228"/>
      <c r="AT189" s="364"/>
      <c r="AU189" s="364"/>
    </row>
    <row r="190" spans="1:56" s="366" customFormat="1" ht="12.75" customHeight="1" x14ac:dyDescent="0.25">
      <c r="A190" s="359"/>
      <c r="B190" s="338"/>
      <c r="C190" s="419"/>
      <c r="D190" s="420"/>
      <c r="E190" s="420"/>
      <c r="F190" s="420"/>
      <c r="G190" s="420"/>
      <c r="H190" s="421"/>
      <c r="I190" s="420"/>
      <c r="J190" s="373"/>
      <c r="K190" s="363"/>
      <c r="L190" s="338"/>
      <c r="M190" s="419" t="str">
        <f>IF($P$41="J",C190,"")</f>
        <v/>
      </c>
      <c r="N190" s="420"/>
      <c r="O190" s="420"/>
      <c r="P190" s="420"/>
      <c r="Q190" s="420"/>
      <c r="R190" s="421" t="str">
        <f>IF($P$41="J",H190,"")</f>
        <v/>
      </c>
      <c r="S190" s="420"/>
      <c r="T190" s="373"/>
      <c r="U190" s="363"/>
      <c r="V190" s="364"/>
      <c r="W190" s="365"/>
      <c r="X190" s="364"/>
      <c r="Y190" s="364"/>
      <c r="Z190" s="180"/>
      <c r="AA190" s="95"/>
      <c r="AB190" s="364"/>
      <c r="AC190" s="364"/>
      <c r="AD190" s="364"/>
      <c r="AE190" s="364"/>
      <c r="AF190" s="364"/>
      <c r="AG190" s="364"/>
      <c r="AH190" s="364"/>
      <c r="AI190" s="364"/>
      <c r="AJ190" s="364"/>
      <c r="AK190" s="364"/>
      <c r="AL190" s="364"/>
      <c r="AM190" s="364"/>
      <c r="AN190" s="364"/>
      <c r="AO190" s="364"/>
      <c r="AP190" s="364"/>
      <c r="AQ190" s="364"/>
      <c r="AR190" s="364"/>
      <c r="AS190" s="364"/>
      <c r="AT190" s="364"/>
      <c r="AU190" s="364"/>
    </row>
    <row r="191" spans="1:56" s="366" customFormat="1" ht="12.75" customHeight="1" x14ac:dyDescent="0.25">
      <c r="A191" s="359"/>
      <c r="B191" s="338"/>
      <c r="C191" s="419"/>
      <c r="D191" s="420"/>
      <c r="E191" s="420"/>
      <c r="F191" s="420"/>
      <c r="G191" s="420"/>
      <c r="H191" s="421"/>
      <c r="I191" s="420"/>
      <c r="J191" s="373"/>
      <c r="K191" s="363"/>
      <c r="L191" s="338"/>
      <c r="M191" s="419" t="str">
        <f t="shared" ref="M191:M195" si="12">IF($P$41="J",C191,"")</f>
        <v/>
      </c>
      <c r="N191" s="420"/>
      <c r="O191" s="420"/>
      <c r="P191" s="420"/>
      <c r="Q191" s="420"/>
      <c r="R191" s="421" t="str">
        <f t="shared" ref="R191:R195" si="13">IF($P$41="J",H191,"")</f>
        <v/>
      </c>
      <c r="S191" s="420"/>
      <c r="T191" s="373"/>
      <c r="U191" s="363"/>
      <c r="V191" s="364"/>
      <c r="W191" s="365"/>
      <c r="X191" s="364"/>
      <c r="Y191" s="364"/>
      <c r="Z191" s="180"/>
      <c r="AA191" s="95"/>
      <c r="AB191" s="364"/>
      <c r="AC191" s="364"/>
      <c r="AD191" s="364"/>
      <c r="AE191" s="364"/>
      <c r="AF191" s="364"/>
      <c r="AG191" s="364"/>
      <c r="AH191" s="364"/>
      <c r="AI191" s="364"/>
      <c r="AJ191" s="364"/>
      <c r="AK191" s="364"/>
      <c r="AL191" s="364"/>
      <c r="AM191" s="364"/>
      <c r="AN191" s="364"/>
      <c r="AO191" s="364"/>
      <c r="AP191" s="364"/>
      <c r="AQ191" s="364"/>
      <c r="AR191" s="364"/>
      <c r="AS191" s="364"/>
      <c r="AT191" s="364"/>
      <c r="AU191" s="364"/>
    </row>
    <row r="192" spans="1:56" s="366" customFormat="1" ht="12.75" customHeight="1" x14ac:dyDescent="0.25">
      <c r="A192" s="359"/>
      <c r="B192" s="338"/>
      <c r="C192" s="422"/>
      <c r="D192" s="423"/>
      <c r="E192" s="423"/>
      <c r="F192" s="423"/>
      <c r="G192" s="423"/>
      <c r="H192" s="424"/>
      <c r="I192" s="423"/>
      <c r="J192" s="373"/>
      <c r="K192" s="363"/>
      <c r="L192" s="338"/>
      <c r="M192" s="419" t="str">
        <f t="shared" si="12"/>
        <v/>
      </c>
      <c r="N192" s="420"/>
      <c r="O192" s="420"/>
      <c r="P192" s="420"/>
      <c r="Q192" s="420"/>
      <c r="R192" s="421" t="str">
        <f t="shared" si="13"/>
        <v/>
      </c>
      <c r="S192" s="420"/>
      <c r="T192" s="373"/>
      <c r="U192" s="363"/>
      <c r="V192" s="364"/>
      <c r="W192" s="365"/>
      <c r="X192" s="364"/>
      <c r="Y192" s="364"/>
      <c r="Z192" s="180"/>
      <c r="AA192" s="95"/>
      <c r="AB192" s="364"/>
      <c r="AC192" s="364"/>
      <c r="AD192" s="364"/>
      <c r="AE192" s="364"/>
      <c r="AF192" s="364"/>
      <c r="AG192" s="364"/>
      <c r="AH192" s="364"/>
      <c r="AI192" s="364"/>
      <c r="AJ192" s="364"/>
      <c r="AK192" s="364"/>
      <c r="AL192" s="364"/>
      <c r="AM192" s="364"/>
      <c r="AN192" s="364"/>
      <c r="AO192" s="364"/>
      <c r="AP192" s="364"/>
      <c r="AQ192" s="364"/>
      <c r="AR192" s="364"/>
      <c r="AS192" s="364"/>
      <c r="AT192" s="364"/>
      <c r="AU192" s="364"/>
    </row>
    <row r="193" spans="1:56" s="366" customFormat="1" ht="12.75" customHeight="1" x14ac:dyDescent="0.25">
      <c r="A193" s="359"/>
      <c r="B193" s="338"/>
      <c r="C193" s="422"/>
      <c r="D193" s="423"/>
      <c r="E193" s="423"/>
      <c r="F193" s="423"/>
      <c r="G193" s="423"/>
      <c r="H193" s="424"/>
      <c r="I193" s="423"/>
      <c r="J193" s="373"/>
      <c r="K193" s="363"/>
      <c r="L193" s="338"/>
      <c r="M193" s="419" t="str">
        <f t="shared" si="12"/>
        <v/>
      </c>
      <c r="N193" s="420"/>
      <c r="O193" s="420"/>
      <c r="P193" s="420"/>
      <c r="Q193" s="420"/>
      <c r="R193" s="421" t="str">
        <f t="shared" si="13"/>
        <v/>
      </c>
      <c r="S193" s="420"/>
      <c r="T193" s="373"/>
      <c r="U193" s="363"/>
      <c r="V193" s="364"/>
      <c r="W193" s="365"/>
      <c r="X193" s="364"/>
      <c r="Y193" s="364"/>
      <c r="Z193" s="180"/>
      <c r="AA193" s="95"/>
      <c r="AB193" s="364"/>
      <c r="AC193" s="364"/>
      <c r="AD193" s="364"/>
      <c r="AE193" s="364"/>
      <c r="AF193" s="364"/>
      <c r="AG193" s="364"/>
      <c r="AH193" s="364"/>
      <c r="AI193" s="364"/>
      <c r="AJ193" s="364"/>
      <c r="AK193" s="364"/>
      <c r="AL193" s="364"/>
      <c r="AM193" s="364"/>
      <c r="AN193" s="364"/>
      <c r="AO193" s="364"/>
      <c r="AP193" s="364"/>
      <c r="AQ193" s="364"/>
      <c r="AR193" s="364"/>
      <c r="AS193" s="364"/>
      <c r="AT193" s="364"/>
      <c r="AU193" s="364"/>
    </row>
    <row r="194" spans="1:56" s="366" customFormat="1" ht="12.75" customHeight="1" x14ac:dyDescent="0.25">
      <c r="A194" s="359"/>
      <c r="B194" s="338"/>
      <c r="C194" s="422"/>
      <c r="D194" s="423"/>
      <c r="E194" s="423"/>
      <c r="F194" s="423"/>
      <c r="G194" s="423"/>
      <c r="H194" s="424"/>
      <c r="I194" s="423"/>
      <c r="J194" s="373"/>
      <c r="K194" s="363"/>
      <c r="L194" s="338"/>
      <c r="M194" s="419" t="str">
        <f t="shared" si="12"/>
        <v/>
      </c>
      <c r="N194" s="420"/>
      <c r="O194" s="420"/>
      <c r="P194" s="420"/>
      <c r="Q194" s="420"/>
      <c r="R194" s="421" t="str">
        <f t="shared" si="13"/>
        <v/>
      </c>
      <c r="S194" s="420"/>
      <c r="T194" s="373"/>
      <c r="U194" s="363"/>
      <c r="V194" s="364"/>
      <c r="W194" s="365"/>
      <c r="X194" s="364"/>
      <c r="Y194" s="364"/>
      <c r="Z194" s="180"/>
      <c r="AA194" s="95"/>
      <c r="AB194" s="364"/>
      <c r="AC194" s="364"/>
      <c r="AD194" s="364"/>
      <c r="AE194" s="364"/>
      <c r="AF194" s="364"/>
      <c r="AG194" s="364"/>
      <c r="AH194" s="364"/>
      <c r="AI194" s="364"/>
      <c r="AJ194" s="364"/>
      <c r="AK194" s="364"/>
      <c r="AL194" s="364"/>
      <c r="AM194" s="364"/>
      <c r="AN194" s="364"/>
      <c r="AO194" s="364"/>
      <c r="AP194" s="364"/>
      <c r="AQ194" s="364"/>
      <c r="AR194" s="364"/>
      <c r="AS194" s="364"/>
      <c r="AT194" s="364"/>
      <c r="AU194" s="364"/>
    </row>
    <row r="195" spans="1:56" s="366" customFormat="1" ht="12.75" customHeight="1" x14ac:dyDescent="0.25">
      <c r="A195" s="359"/>
      <c r="B195" s="374"/>
      <c r="C195" s="422"/>
      <c r="D195" s="423"/>
      <c r="E195" s="423"/>
      <c r="F195" s="423"/>
      <c r="G195" s="423"/>
      <c r="H195" s="424"/>
      <c r="I195" s="423"/>
      <c r="J195" s="373"/>
      <c r="K195" s="363"/>
      <c r="L195" s="374"/>
      <c r="M195" s="419" t="str">
        <f t="shared" si="12"/>
        <v/>
      </c>
      <c r="N195" s="420"/>
      <c r="O195" s="420"/>
      <c r="P195" s="420"/>
      <c r="Q195" s="420"/>
      <c r="R195" s="421" t="str">
        <f t="shared" si="13"/>
        <v/>
      </c>
      <c r="S195" s="420"/>
      <c r="T195" s="373"/>
      <c r="U195" s="363"/>
      <c r="V195" s="364"/>
      <c r="W195" s="365"/>
      <c r="X195" s="364"/>
      <c r="Y195" s="364"/>
      <c r="Z195" s="180"/>
      <c r="AA195" s="95"/>
      <c r="AB195" s="364"/>
      <c r="AC195" s="364"/>
      <c r="AD195" s="364"/>
      <c r="AE195" s="364"/>
      <c r="AF195" s="364"/>
      <c r="AG195" s="364"/>
      <c r="AH195" s="364"/>
      <c r="AI195" s="364"/>
      <c r="AJ195" s="364"/>
      <c r="AK195" s="364"/>
      <c r="AL195" s="364"/>
      <c r="AM195" s="364"/>
      <c r="AN195" s="364"/>
      <c r="AO195" s="364"/>
      <c r="AP195" s="364"/>
      <c r="AQ195" s="364"/>
      <c r="AR195" s="364"/>
      <c r="AS195" s="364"/>
      <c r="AT195" s="364"/>
      <c r="AU195" s="364"/>
    </row>
    <row r="196" spans="1:56" s="366" customFormat="1" ht="7.5" customHeight="1" x14ac:dyDescent="0.25">
      <c r="A196" s="359"/>
      <c r="B196" s="375"/>
      <c r="C196" s="376"/>
      <c r="D196" s="377"/>
      <c r="E196" s="377"/>
      <c r="F196" s="377"/>
      <c r="G196" s="377"/>
      <c r="H196" s="377"/>
      <c r="I196" s="377"/>
      <c r="J196" s="378"/>
      <c r="K196" s="363"/>
      <c r="L196" s="375"/>
      <c r="M196" s="376"/>
      <c r="N196" s="377"/>
      <c r="O196" s="377"/>
      <c r="P196" s="377"/>
      <c r="Q196" s="377"/>
      <c r="R196" s="377"/>
      <c r="S196" s="377"/>
      <c r="T196" s="378"/>
      <c r="U196" s="363"/>
      <c r="V196" s="364"/>
      <c r="W196" s="365"/>
      <c r="X196" s="364"/>
      <c r="Y196" s="364"/>
      <c r="Z196" s="180"/>
      <c r="AA196" s="95"/>
      <c r="AB196" s="364"/>
      <c r="AC196" s="364"/>
      <c r="AD196" s="364"/>
      <c r="AE196" s="364"/>
      <c r="AF196" s="364"/>
      <c r="AG196" s="364"/>
      <c r="AH196" s="364"/>
      <c r="AI196" s="364"/>
      <c r="AJ196" s="364"/>
      <c r="AK196" s="364"/>
      <c r="AL196" s="364"/>
      <c r="AM196" s="364"/>
      <c r="AN196" s="364"/>
      <c r="AO196" s="364"/>
      <c r="AP196" s="364"/>
      <c r="AQ196" s="364"/>
      <c r="AR196" s="364"/>
      <c r="AS196" s="364"/>
      <c r="AT196" s="364"/>
      <c r="AU196" s="364"/>
    </row>
    <row r="197" spans="1:56" s="228" customFormat="1" ht="6" customHeight="1" x14ac:dyDescent="0.25">
      <c r="A197" s="4"/>
      <c r="B197" s="14"/>
      <c r="C197" s="127"/>
      <c r="D197" s="127"/>
      <c r="E197" s="127"/>
      <c r="F197" s="155"/>
      <c r="G197" s="155"/>
      <c r="H197" s="155"/>
      <c r="I197" s="155"/>
      <c r="J197" s="14"/>
      <c r="K197" s="14"/>
      <c r="L197" s="14"/>
      <c r="M197" s="14"/>
      <c r="N197" s="14"/>
      <c r="O197" s="14"/>
      <c r="P197" s="14"/>
      <c r="Q197" s="14"/>
      <c r="R197" s="14"/>
      <c r="S197" s="14"/>
      <c r="T197" s="14"/>
      <c r="U197" s="363"/>
      <c r="V197" s="364"/>
      <c r="W197" s="365"/>
      <c r="X197" s="364"/>
      <c r="Y197" s="364"/>
      <c r="Z197" s="180"/>
      <c r="AA197" s="95"/>
      <c r="AB197" s="364"/>
      <c r="AC197" s="364"/>
      <c r="AD197" s="364"/>
      <c r="AE197" s="364"/>
      <c r="AF197" s="364"/>
      <c r="AG197" s="364"/>
      <c r="AH197" s="364"/>
      <c r="AI197" s="364"/>
      <c r="AJ197" s="364"/>
      <c r="AK197" s="364"/>
      <c r="AL197" s="364"/>
      <c r="AM197" s="364"/>
      <c r="AN197" s="364"/>
      <c r="AO197" s="364"/>
      <c r="AP197" s="364"/>
      <c r="AQ197" s="364"/>
      <c r="AR197" s="364"/>
      <c r="AS197" s="364"/>
      <c r="AT197" s="364"/>
      <c r="AU197" s="364"/>
      <c r="AV197" s="366"/>
      <c r="AW197" s="366"/>
      <c r="AX197" s="366"/>
      <c r="AY197" s="366"/>
      <c r="AZ197" s="366"/>
      <c r="BA197" s="366"/>
      <c r="BB197" s="366"/>
      <c r="BC197" s="366"/>
      <c r="BD197" s="366"/>
    </row>
    <row r="198" spans="1:56" s="228" customFormat="1" ht="11.25" customHeight="1" x14ac:dyDescent="0.25">
      <c r="A198" s="453"/>
      <c r="B198" s="453"/>
      <c r="C198" s="453"/>
      <c r="D198" s="453"/>
      <c r="E198" s="453"/>
      <c r="F198" s="453"/>
      <c r="G198" s="453"/>
      <c r="H198" s="453"/>
      <c r="I198" s="453"/>
      <c r="J198" s="453"/>
      <c r="K198" s="2"/>
      <c r="L198" s="2"/>
      <c r="M198" s="2"/>
      <c r="N198" s="2"/>
      <c r="O198" s="353"/>
      <c r="P198" s="353"/>
      <c r="Q198" s="353"/>
      <c r="R198" s="353"/>
      <c r="S198" s="2"/>
      <c r="T198" s="2"/>
      <c r="U198" s="363"/>
      <c r="V198" s="364"/>
      <c r="W198" s="365"/>
      <c r="X198" s="364"/>
      <c r="Y198" s="364"/>
      <c r="Z198" s="180"/>
      <c r="AA198" s="95"/>
      <c r="AB198" s="364"/>
      <c r="AC198" s="364"/>
      <c r="AD198" s="364"/>
      <c r="AE198" s="364"/>
      <c r="AF198" s="364"/>
      <c r="AG198" s="364"/>
      <c r="AH198" s="364"/>
      <c r="AI198" s="364"/>
      <c r="AJ198" s="364"/>
      <c r="AK198" s="364"/>
      <c r="AL198" s="364"/>
      <c r="AM198" s="364"/>
      <c r="AN198" s="364"/>
      <c r="AO198" s="364"/>
      <c r="AP198" s="364"/>
      <c r="AQ198" s="364"/>
      <c r="AR198" s="364"/>
      <c r="AS198" s="364"/>
      <c r="AT198" s="364"/>
      <c r="AU198" s="364"/>
      <c r="AV198" s="366"/>
      <c r="AW198" s="366"/>
      <c r="AX198" s="366"/>
      <c r="AY198" s="366"/>
      <c r="AZ198" s="366"/>
      <c r="BA198" s="366"/>
      <c r="BB198" s="366"/>
      <c r="BC198" s="366"/>
      <c r="BD198" s="366"/>
    </row>
    <row r="199" spans="1:56" s="228" customFormat="1" ht="18.75" customHeight="1" x14ac:dyDescent="0.25">
      <c r="A199" s="4"/>
      <c r="B199" s="4"/>
      <c r="C199" s="4"/>
      <c r="D199" s="4"/>
      <c r="E199" s="4"/>
      <c r="F199" s="4"/>
      <c r="G199" s="4"/>
      <c r="H199" s="38"/>
      <c r="I199" s="39"/>
      <c r="J199" s="4"/>
      <c r="K199" s="14"/>
      <c r="L199" s="4"/>
      <c r="M199" s="4"/>
      <c r="N199" s="4"/>
      <c r="O199" s="4"/>
      <c r="P199" s="4"/>
      <c r="Q199" s="4"/>
      <c r="R199" s="4"/>
      <c r="S199" s="4"/>
      <c r="T199" s="4"/>
      <c r="U199" s="363"/>
      <c r="V199" s="364"/>
      <c r="W199" s="365"/>
      <c r="X199" s="364"/>
      <c r="Y199" s="364"/>
      <c r="Z199" s="180"/>
      <c r="AA199" s="95"/>
      <c r="AB199" s="364"/>
      <c r="AC199" s="364"/>
      <c r="AD199" s="364"/>
      <c r="AE199" s="364"/>
      <c r="AF199" s="364"/>
      <c r="AG199" s="364"/>
      <c r="AH199" s="364"/>
      <c r="AI199" s="364"/>
      <c r="AJ199" s="364"/>
      <c r="AK199" s="364"/>
      <c r="AL199" s="364"/>
      <c r="AM199" s="364"/>
      <c r="AN199" s="364"/>
      <c r="AO199" s="364"/>
      <c r="AP199" s="364"/>
      <c r="AQ199" s="364"/>
      <c r="AR199" s="364"/>
      <c r="AS199" s="364"/>
      <c r="AT199" s="364"/>
      <c r="AU199" s="364"/>
      <c r="AV199" s="366"/>
      <c r="AW199" s="366"/>
      <c r="AX199" s="366"/>
      <c r="AY199" s="366"/>
      <c r="AZ199" s="366"/>
      <c r="BA199" s="366"/>
      <c r="BB199" s="366"/>
      <c r="BC199" s="366"/>
      <c r="BD199" s="366"/>
    </row>
    <row r="200" spans="1:56" s="228" customFormat="1" ht="7.5" customHeight="1" x14ac:dyDescent="0.25">
      <c r="A200" s="4"/>
      <c r="B200" s="41"/>
      <c r="C200" s="42"/>
      <c r="D200" s="42"/>
      <c r="E200" s="42"/>
      <c r="F200" s="42"/>
      <c r="G200" s="42"/>
      <c r="H200" s="43"/>
      <c r="I200" s="44"/>
      <c r="J200" s="45"/>
      <c r="K200" s="14"/>
      <c r="L200" s="41"/>
      <c r="M200" s="42"/>
      <c r="N200" s="42"/>
      <c r="O200" s="42"/>
      <c r="P200" s="42"/>
      <c r="Q200" s="42"/>
      <c r="R200" s="43"/>
      <c r="S200" s="44"/>
      <c r="T200" s="45"/>
      <c r="U200" s="363"/>
      <c r="V200" s="364"/>
      <c r="W200" s="365"/>
      <c r="X200" s="364"/>
      <c r="Y200" s="364"/>
      <c r="Z200" s="180"/>
      <c r="AA200" s="95"/>
      <c r="AB200" s="364"/>
      <c r="AC200" s="364"/>
      <c r="AD200" s="364"/>
      <c r="AE200" s="364"/>
      <c r="AF200" s="364"/>
      <c r="AG200" s="364"/>
      <c r="AH200" s="364"/>
      <c r="AI200" s="364"/>
      <c r="AJ200" s="364"/>
      <c r="AK200" s="364"/>
      <c r="AL200" s="364"/>
      <c r="AM200" s="364"/>
      <c r="AN200" s="364"/>
      <c r="AO200" s="364"/>
      <c r="AP200" s="364"/>
      <c r="AQ200" s="364"/>
      <c r="AR200" s="364"/>
      <c r="AS200" s="364"/>
      <c r="AT200" s="364"/>
      <c r="AU200" s="364"/>
      <c r="AV200" s="366"/>
      <c r="AW200" s="366"/>
      <c r="AX200" s="366"/>
      <c r="AY200" s="366"/>
      <c r="AZ200" s="366"/>
      <c r="BA200" s="366"/>
      <c r="BB200" s="366"/>
      <c r="BC200" s="366"/>
      <c r="BD200" s="366"/>
    </row>
    <row r="201" spans="1:56" s="228" customFormat="1" ht="13.8" x14ac:dyDescent="0.25">
      <c r="A201" s="135"/>
      <c r="B201" s="130" t="s">
        <v>29</v>
      </c>
      <c r="C201" s="131"/>
      <c r="D201" s="131"/>
      <c r="E201" s="131"/>
      <c r="F201" s="132"/>
      <c r="G201" s="132"/>
      <c r="H201" s="132"/>
      <c r="I201" s="132"/>
      <c r="J201" s="133"/>
      <c r="K201" s="134"/>
      <c r="L201" s="130" t="s">
        <v>29</v>
      </c>
      <c r="M201" s="131"/>
      <c r="N201" s="131"/>
      <c r="O201" s="131"/>
      <c r="P201" s="132"/>
      <c r="Q201" s="132"/>
      <c r="R201" s="132"/>
      <c r="S201" s="132"/>
      <c r="T201" s="133"/>
      <c r="U201" s="363"/>
      <c r="V201" s="364"/>
      <c r="W201" s="365"/>
      <c r="X201" s="364"/>
      <c r="Y201" s="364"/>
      <c r="Z201" s="180"/>
      <c r="AA201" s="95"/>
      <c r="AB201" s="364"/>
      <c r="AC201" s="364"/>
      <c r="AD201" s="364"/>
      <c r="AE201" s="364"/>
      <c r="AF201" s="364"/>
      <c r="AG201" s="364"/>
      <c r="AH201" s="364"/>
      <c r="AI201" s="364"/>
      <c r="AJ201" s="364"/>
      <c r="AK201" s="364"/>
      <c r="AL201" s="364"/>
      <c r="AM201" s="364"/>
      <c r="AN201" s="364"/>
      <c r="AO201" s="364"/>
      <c r="AP201" s="364"/>
      <c r="AQ201" s="364"/>
      <c r="AR201" s="364"/>
      <c r="AS201" s="364"/>
    </row>
    <row r="202" spans="1:56" s="228" customFormat="1" ht="6" customHeight="1" x14ac:dyDescent="0.25">
      <c r="A202" s="4"/>
      <c r="B202" s="19"/>
      <c r="C202" s="155"/>
      <c r="D202" s="155"/>
      <c r="E202" s="155"/>
      <c r="F202" s="155"/>
      <c r="G202" s="155"/>
      <c r="H202" s="155"/>
      <c r="I202" s="155"/>
      <c r="J202" s="28"/>
      <c r="K202" s="50"/>
      <c r="L202" s="19"/>
      <c r="M202" s="155"/>
      <c r="N202" s="155"/>
      <c r="O202" s="155"/>
      <c r="P202" s="155"/>
      <c r="Q202" s="155"/>
      <c r="R202" s="155"/>
      <c r="S202" s="155"/>
      <c r="T202" s="10"/>
      <c r="U202" s="321"/>
      <c r="V202" s="327"/>
      <c r="W202" s="327"/>
      <c r="X202" s="327"/>
      <c r="Y202" s="293"/>
      <c r="Z202" s="293"/>
      <c r="AA202" s="293"/>
      <c r="AB202" s="293"/>
      <c r="AC202" s="293"/>
    </row>
    <row r="203" spans="1:56" s="228" customFormat="1" ht="38.25" customHeight="1" x14ac:dyDescent="0.25">
      <c r="A203" s="4"/>
      <c r="B203" s="19"/>
      <c r="C203" s="487" t="s">
        <v>108</v>
      </c>
      <c r="D203" s="487"/>
      <c r="E203" s="487"/>
      <c r="F203" s="487"/>
      <c r="G203" s="487"/>
      <c r="H203" s="487"/>
      <c r="I203" s="487"/>
      <c r="J203" s="28"/>
      <c r="K203" s="14"/>
      <c r="L203" s="19"/>
      <c r="M203" s="487" t="s">
        <v>109</v>
      </c>
      <c r="N203" s="487"/>
      <c r="O203" s="487"/>
      <c r="P203" s="487"/>
      <c r="Q203" s="487"/>
      <c r="R203" s="487"/>
      <c r="S203" s="487"/>
      <c r="T203" s="28"/>
      <c r="U203" s="321"/>
      <c r="V203" s="327"/>
      <c r="W203" s="327"/>
      <c r="X203" s="327"/>
      <c r="Y203" s="293"/>
      <c r="Z203" s="293"/>
      <c r="AA203" s="293"/>
      <c r="AB203" s="293"/>
      <c r="AC203" s="293"/>
    </row>
    <row r="204" spans="1:56" s="228" customFormat="1" ht="7.5" customHeight="1" x14ac:dyDescent="0.25">
      <c r="A204" s="4"/>
      <c r="B204" s="19"/>
      <c r="C204" s="352"/>
      <c r="D204" s="352"/>
      <c r="E204" s="352"/>
      <c r="F204" s="352"/>
      <c r="G204" s="352"/>
      <c r="H204" s="352"/>
      <c r="I204" s="352"/>
      <c r="J204" s="28"/>
      <c r="K204" s="14"/>
      <c r="L204" s="19"/>
      <c r="M204" s="352"/>
      <c r="N204" s="352"/>
      <c r="O204" s="352"/>
      <c r="P204" s="352"/>
      <c r="Q204" s="352"/>
      <c r="R204" s="352"/>
      <c r="S204" s="352"/>
      <c r="T204" s="28"/>
      <c r="U204" s="321"/>
      <c r="V204" s="327"/>
      <c r="W204" s="327"/>
      <c r="X204" s="327"/>
      <c r="Y204" s="293"/>
      <c r="Z204" s="293"/>
      <c r="AA204" s="293"/>
      <c r="AB204" s="293"/>
      <c r="AC204" s="293"/>
    </row>
    <row r="205" spans="1:56" ht="52.95" customHeight="1" x14ac:dyDescent="0.25">
      <c r="B205" s="60"/>
      <c r="C205" s="480"/>
      <c r="D205" s="481"/>
      <c r="E205" s="481"/>
      <c r="F205" s="481"/>
      <c r="G205" s="481"/>
      <c r="H205" s="481"/>
      <c r="I205" s="482"/>
      <c r="J205" s="10"/>
      <c r="K205" s="6"/>
      <c r="L205" s="60"/>
      <c r="M205" s="480"/>
      <c r="N205" s="481"/>
      <c r="O205" s="481"/>
      <c r="P205" s="481"/>
      <c r="Q205" s="481"/>
      <c r="R205" s="481"/>
      <c r="S205" s="482"/>
      <c r="T205" s="10"/>
      <c r="U205" s="321"/>
      <c r="V205" s="327"/>
      <c r="W205" s="327"/>
      <c r="X205" s="327"/>
      <c r="AD205" s="228"/>
      <c r="AE205" s="228"/>
      <c r="AF205" s="228"/>
      <c r="AG205" s="228"/>
      <c r="AH205" s="228"/>
      <c r="AI205" s="228"/>
      <c r="AJ205" s="228"/>
      <c r="AK205" s="228"/>
      <c r="AL205" s="228"/>
      <c r="AM205" s="228"/>
      <c r="AN205" s="228"/>
      <c r="AO205" s="228"/>
      <c r="AP205" s="228"/>
      <c r="AQ205" s="228"/>
      <c r="AR205" s="228"/>
      <c r="AS205" s="228"/>
      <c r="AT205" s="228"/>
      <c r="AU205" s="228"/>
      <c r="AV205" s="228"/>
      <c r="AW205" s="228"/>
      <c r="AX205" s="228"/>
      <c r="AY205" s="228"/>
      <c r="AZ205" s="228"/>
      <c r="BA205" s="228"/>
      <c r="BB205" s="228"/>
      <c r="BC205" s="228"/>
      <c r="BD205" s="228"/>
    </row>
    <row r="206" spans="1:56" ht="7.5" customHeight="1" x14ac:dyDescent="0.25">
      <c r="B206" s="19"/>
      <c r="C206" s="157"/>
      <c r="D206" s="158"/>
      <c r="E206" s="158"/>
      <c r="F206" s="158"/>
      <c r="G206" s="158"/>
      <c r="H206" s="158"/>
      <c r="I206" s="159"/>
      <c r="J206" s="28"/>
      <c r="L206" s="19"/>
      <c r="M206" s="162"/>
      <c r="N206" s="163"/>
      <c r="O206" s="163"/>
      <c r="P206" s="163"/>
      <c r="Q206" s="163"/>
      <c r="R206" s="163"/>
      <c r="S206" s="164"/>
      <c r="T206" s="28"/>
      <c r="U206" s="321"/>
      <c r="V206" s="327"/>
      <c r="W206" s="327"/>
      <c r="X206" s="327"/>
      <c r="AD206" s="228"/>
      <c r="AE206" s="228"/>
      <c r="AF206" s="228"/>
      <c r="AG206" s="228"/>
      <c r="AH206" s="228"/>
      <c r="AI206" s="228"/>
      <c r="AJ206" s="228"/>
      <c r="AK206" s="228"/>
      <c r="AL206" s="228"/>
      <c r="AM206" s="228"/>
      <c r="AN206" s="228"/>
      <c r="AO206" s="228"/>
      <c r="AP206" s="228"/>
      <c r="AQ206" s="228"/>
      <c r="AR206" s="228"/>
      <c r="AS206" s="228"/>
      <c r="AT206" s="228"/>
      <c r="AU206" s="228"/>
      <c r="AV206" s="228"/>
      <c r="AW206" s="228"/>
      <c r="AX206" s="228"/>
      <c r="AY206" s="228"/>
      <c r="AZ206" s="228"/>
      <c r="BA206" s="228"/>
      <c r="BB206" s="228"/>
      <c r="BC206" s="228"/>
      <c r="BD206" s="228"/>
    </row>
    <row r="207" spans="1:56" ht="12.75" customHeight="1" x14ac:dyDescent="0.25">
      <c r="B207" s="19"/>
      <c r="C207" s="474" t="s">
        <v>93</v>
      </c>
      <c r="D207" s="592"/>
      <c r="E207" s="592"/>
      <c r="F207" s="592"/>
      <c r="G207" s="592"/>
      <c r="H207" s="592"/>
      <c r="I207" s="593"/>
      <c r="J207" s="28"/>
      <c r="L207" s="19"/>
      <c r="M207" s="489" t="str">
        <f>"(Soweit Abweichung:) Die Änderung des Vorhabens wird von 
mir für forstfachlich notwendig und zweckmäßig gehalten."</f>
        <v>(Soweit Abweichung:) Die Änderung des Vorhabens wird von 
mir für forstfachlich notwendig und zweckmäßig gehalten.</v>
      </c>
      <c r="N207" s="490"/>
      <c r="O207" s="490"/>
      <c r="P207" s="490"/>
      <c r="Q207" s="490"/>
      <c r="R207" s="490"/>
      <c r="S207" s="491"/>
      <c r="T207" s="28"/>
      <c r="U207" s="321"/>
      <c r="V207" s="327"/>
      <c r="W207" s="327"/>
      <c r="X207" s="327"/>
      <c r="AD207" s="228"/>
      <c r="AE207" s="228"/>
      <c r="AF207" s="228"/>
      <c r="AG207" s="228"/>
      <c r="AH207" s="228"/>
      <c r="AI207" s="228"/>
      <c r="AJ207" s="228"/>
      <c r="AK207" s="228"/>
      <c r="AL207" s="228"/>
      <c r="AM207" s="228"/>
      <c r="AN207" s="228"/>
      <c r="AO207" s="228"/>
      <c r="AP207" s="228"/>
      <c r="AQ207" s="228"/>
      <c r="AR207" s="228"/>
      <c r="AS207" s="228"/>
      <c r="AT207" s="228"/>
      <c r="AU207" s="228"/>
      <c r="AV207" s="228"/>
      <c r="AW207" s="228"/>
      <c r="AX207" s="228"/>
      <c r="AY207" s="228"/>
      <c r="AZ207" s="228"/>
      <c r="BA207" s="228"/>
      <c r="BB207" s="228"/>
      <c r="BC207" s="228"/>
      <c r="BD207" s="228"/>
    </row>
    <row r="208" spans="1:56" x14ac:dyDescent="0.25">
      <c r="B208" s="19"/>
      <c r="C208" s="594"/>
      <c r="D208" s="592"/>
      <c r="E208" s="592"/>
      <c r="F208" s="592"/>
      <c r="G208" s="592"/>
      <c r="H208" s="592"/>
      <c r="I208" s="593"/>
      <c r="J208" s="28"/>
      <c r="L208" s="19"/>
      <c r="M208" s="492"/>
      <c r="N208" s="490"/>
      <c r="O208" s="490"/>
      <c r="P208" s="490"/>
      <c r="Q208" s="490"/>
      <c r="R208" s="490"/>
      <c r="S208" s="491"/>
      <c r="T208" s="28"/>
      <c r="U208" s="321"/>
      <c r="V208" s="327"/>
      <c r="W208" s="327"/>
      <c r="X208" s="327"/>
      <c r="AD208" s="228"/>
      <c r="AE208" s="228"/>
      <c r="AF208" s="228"/>
      <c r="AG208" s="228"/>
      <c r="AH208" s="228"/>
      <c r="AI208" s="228"/>
      <c r="AJ208" s="228"/>
      <c r="AK208" s="228"/>
      <c r="AL208" s="228"/>
      <c r="AM208" s="228"/>
      <c r="AN208" s="228"/>
      <c r="AO208" s="228"/>
      <c r="AP208" s="228"/>
      <c r="AQ208" s="228"/>
      <c r="AR208" s="228"/>
      <c r="AS208" s="228"/>
      <c r="AT208" s="228"/>
      <c r="AU208" s="228"/>
      <c r="AV208" s="228"/>
      <c r="AW208" s="228"/>
      <c r="AX208" s="228"/>
      <c r="AY208" s="228"/>
      <c r="AZ208" s="228"/>
      <c r="BA208" s="228"/>
      <c r="BB208" s="228"/>
      <c r="BC208" s="228"/>
      <c r="BD208" s="228"/>
    </row>
    <row r="209" spans="1:56" x14ac:dyDescent="0.25">
      <c r="B209" s="19"/>
      <c r="C209" s="493"/>
      <c r="D209" s="494"/>
      <c r="E209" s="495"/>
      <c r="F209" s="496"/>
      <c r="G209" s="497"/>
      <c r="H209" s="497"/>
      <c r="I209" s="498"/>
      <c r="J209" s="28"/>
      <c r="L209" s="19"/>
      <c r="M209" s="493"/>
      <c r="N209" s="494"/>
      <c r="O209" s="495"/>
      <c r="P209" s="496"/>
      <c r="Q209" s="497"/>
      <c r="R209" s="497"/>
      <c r="S209" s="498"/>
      <c r="T209" s="28"/>
      <c r="U209" s="321"/>
      <c r="V209" s="327"/>
      <c r="W209" s="327"/>
      <c r="X209" s="327"/>
      <c r="AD209" s="228"/>
      <c r="AE209" s="228"/>
      <c r="AF209" s="228"/>
      <c r="AG209" s="228"/>
      <c r="AH209" s="228"/>
      <c r="AI209" s="228"/>
      <c r="AJ209" s="228"/>
      <c r="AK209" s="228"/>
      <c r="AL209" s="228"/>
      <c r="AM209" s="228"/>
      <c r="AN209" s="228"/>
      <c r="AO209" s="228"/>
      <c r="AP209" s="228"/>
      <c r="AQ209" s="228"/>
      <c r="AR209" s="228"/>
      <c r="AS209" s="228"/>
    </row>
    <row r="210" spans="1:56" x14ac:dyDescent="0.25">
      <c r="B210" s="19"/>
      <c r="C210" s="141" t="s">
        <v>7</v>
      </c>
      <c r="D210" s="142"/>
      <c r="E210" s="143"/>
      <c r="F210" s="142"/>
      <c r="G210" s="142"/>
      <c r="H210" s="142"/>
      <c r="I210" s="144" t="s">
        <v>10</v>
      </c>
      <c r="J210" s="28"/>
      <c r="L210" s="19"/>
      <c r="M210" s="141" t="s">
        <v>7</v>
      </c>
      <c r="N210" s="142"/>
      <c r="O210" s="143"/>
      <c r="P210" s="142"/>
      <c r="Q210" s="142"/>
      <c r="R210" s="142"/>
      <c r="S210" s="144" t="s">
        <v>10</v>
      </c>
      <c r="T210" s="28"/>
      <c r="U210" s="321"/>
      <c r="V210" s="327"/>
      <c r="W210" s="327"/>
      <c r="X210" s="327"/>
    </row>
    <row r="211" spans="1:56" ht="6.75" customHeight="1" x14ac:dyDescent="0.25">
      <c r="B211" s="19"/>
      <c r="C211" s="14"/>
      <c r="D211" s="14"/>
      <c r="E211" s="499"/>
      <c r="F211" s="499"/>
      <c r="G211" s="499"/>
      <c r="H211" s="499"/>
      <c r="I211" s="46"/>
      <c r="J211" s="28"/>
      <c r="L211" s="19"/>
      <c r="M211" s="14"/>
      <c r="N211" s="14"/>
      <c r="O211" s="499"/>
      <c r="P211" s="499"/>
      <c r="Q211" s="499"/>
      <c r="R211" s="499"/>
      <c r="S211" s="14"/>
      <c r="T211" s="28"/>
      <c r="U211" s="321"/>
      <c r="V211" s="327"/>
      <c r="W211" s="327"/>
      <c r="X211" s="327"/>
    </row>
    <row r="212" spans="1:56" s="192" customFormat="1" ht="4.95" customHeight="1" x14ac:dyDescent="0.25">
      <c r="A212" s="4"/>
      <c r="B212" s="20"/>
      <c r="C212" s="126"/>
      <c r="D212" s="126"/>
      <c r="E212" s="126"/>
      <c r="F212" s="175"/>
      <c r="G212" s="175"/>
      <c r="H212" s="175"/>
      <c r="I212" s="175"/>
      <c r="J212" s="26"/>
      <c r="K212" s="50"/>
      <c r="L212" s="20"/>
      <c r="M212" s="24"/>
      <c r="N212" s="24"/>
      <c r="O212" s="24"/>
      <c r="P212" s="24"/>
      <c r="Q212" s="24"/>
      <c r="R212" s="24"/>
      <c r="S212" s="24"/>
      <c r="T212" s="26"/>
      <c r="U212" s="321"/>
      <c r="V212" s="327"/>
      <c r="W212" s="327"/>
      <c r="X212" s="327"/>
      <c r="Y212" s="293"/>
      <c r="Z212" s="293"/>
      <c r="AA212" s="293"/>
      <c r="AB212" s="293"/>
      <c r="AC212" s="293"/>
      <c r="AD212"/>
      <c r="AE212"/>
      <c r="AF212"/>
      <c r="AG212"/>
      <c r="AH212"/>
      <c r="AI212"/>
      <c r="AJ212"/>
      <c r="AK212"/>
      <c r="AL212"/>
      <c r="AM212"/>
      <c r="AN212"/>
      <c r="AO212"/>
      <c r="AP212"/>
      <c r="AQ212"/>
      <c r="AR212"/>
      <c r="AS212"/>
      <c r="AT212"/>
      <c r="AU212"/>
      <c r="AV212"/>
      <c r="AW212"/>
      <c r="AX212"/>
      <c r="AY212"/>
      <c r="AZ212"/>
      <c r="BA212"/>
      <c r="BB212"/>
      <c r="BC212"/>
      <c r="BD212"/>
    </row>
    <row r="213" spans="1:56" s="192" customFormat="1" ht="7.95" customHeight="1" x14ac:dyDescent="0.25">
      <c r="A213" s="4"/>
      <c r="B213" s="41"/>
      <c r="C213" s="42"/>
      <c r="D213" s="42"/>
      <c r="E213" s="42"/>
      <c r="F213" s="42"/>
      <c r="G213" s="42"/>
      <c r="H213" s="43"/>
      <c r="I213" s="44"/>
      <c r="J213" s="45"/>
      <c r="K213" s="14"/>
      <c r="L213" s="41"/>
      <c r="M213" s="42"/>
      <c r="N213" s="42"/>
      <c r="O213" s="42"/>
      <c r="P213" s="42"/>
      <c r="Q213" s="42"/>
      <c r="R213" s="43"/>
      <c r="S213" s="44"/>
      <c r="T213" s="45"/>
      <c r="U213" s="321"/>
      <c r="V213" s="327"/>
      <c r="W213" s="327"/>
      <c r="X213" s="327"/>
      <c r="Y213" s="293"/>
      <c r="Z213" s="293"/>
      <c r="AA213" s="293"/>
      <c r="AB213" s="293"/>
      <c r="AC213" s="293"/>
      <c r="AD213"/>
      <c r="AE213"/>
      <c r="AF213"/>
      <c r="AG213"/>
      <c r="AH213"/>
      <c r="AI213"/>
      <c r="AJ213"/>
      <c r="AK213"/>
      <c r="AL213"/>
      <c r="AM213"/>
      <c r="AN213"/>
      <c r="AO213"/>
      <c r="AP213"/>
      <c r="AQ213"/>
      <c r="AR213"/>
      <c r="AS213"/>
      <c r="AT213"/>
      <c r="AU213"/>
      <c r="AV213"/>
      <c r="AW213"/>
      <c r="AX213"/>
      <c r="AY213"/>
      <c r="AZ213"/>
      <c r="BA213"/>
      <c r="BB213"/>
      <c r="BC213"/>
      <c r="BD213"/>
    </row>
    <row r="214" spans="1:56" ht="13.8" x14ac:dyDescent="0.25">
      <c r="B214" s="130" t="s">
        <v>56</v>
      </c>
      <c r="C214" s="71"/>
      <c r="D214" s="165"/>
      <c r="E214" s="165"/>
      <c r="F214" s="166"/>
      <c r="G214" s="166"/>
      <c r="H214" s="166"/>
      <c r="I214" s="166"/>
      <c r="J214" s="10"/>
      <c r="K214" s="6"/>
      <c r="L214" s="130" t="s">
        <v>56</v>
      </c>
      <c r="M214" s="71"/>
      <c r="N214" s="165"/>
      <c r="O214" s="165"/>
      <c r="P214" s="166"/>
      <c r="Q214" s="166"/>
      <c r="R214" s="166"/>
      <c r="S214" s="166"/>
      <c r="T214" s="10"/>
      <c r="U214" s="321"/>
      <c r="V214" s="327"/>
      <c r="W214" s="327"/>
      <c r="X214" s="327"/>
    </row>
    <row r="215" spans="1:56" ht="8.25" customHeight="1" x14ac:dyDescent="0.25">
      <c r="B215" s="1"/>
      <c r="C215" s="165"/>
      <c r="D215" s="165"/>
      <c r="E215" s="165"/>
      <c r="F215" s="6"/>
      <c r="G215" s="6"/>
      <c r="H215" s="11"/>
      <c r="I215" s="16"/>
      <c r="J215" s="10"/>
      <c r="K215" s="6"/>
      <c r="L215" s="1"/>
      <c r="M215" s="165"/>
      <c r="N215" s="165"/>
      <c r="O215" s="165"/>
      <c r="P215" s="6"/>
      <c r="Q215" s="6"/>
      <c r="R215" s="11"/>
      <c r="S215" s="16"/>
      <c r="T215" s="10"/>
      <c r="U215" s="321"/>
      <c r="V215" s="327"/>
      <c r="W215" s="327"/>
      <c r="X215" s="327"/>
    </row>
    <row r="216" spans="1:56" ht="8.25" customHeight="1" x14ac:dyDescent="0.25">
      <c r="B216" s="19"/>
      <c r="C216" s="157"/>
      <c r="D216" s="145"/>
      <c r="E216" s="145"/>
      <c r="F216" s="145"/>
      <c r="G216" s="145"/>
      <c r="H216" s="145"/>
      <c r="I216" s="146"/>
      <c r="J216" s="28"/>
      <c r="K216" s="50"/>
      <c r="L216" s="19"/>
      <c r="M216" s="501"/>
      <c r="N216" s="502"/>
      <c r="O216" s="502"/>
      <c r="P216" s="502"/>
      <c r="Q216" s="502"/>
      <c r="R216" s="502"/>
      <c r="S216" s="503"/>
      <c r="T216" s="28"/>
      <c r="U216" s="321"/>
      <c r="V216" s="327"/>
      <c r="W216" s="327"/>
      <c r="X216" s="327"/>
      <c r="AT216" s="192"/>
      <c r="AU216" s="192"/>
      <c r="AV216" s="192"/>
      <c r="AW216" s="192"/>
      <c r="AX216" s="192"/>
      <c r="AY216" s="192"/>
      <c r="AZ216" s="192"/>
      <c r="BA216" s="192"/>
      <c r="BB216" s="192"/>
      <c r="BC216" s="192"/>
      <c r="BD216" s="192"/>
    </row>
    <row r="217" spans="1:56" ht="16.5" customHeight="1" x14ac:dyDescent="0.25">
      <c r="B217" s="19"/>
      <c r="C217" s="477" t="s">
        <v>96</v>
      </c>
      <c r="D217" s="478"/>
      <c r="E217" s="478"/>
      <c r="F217" s="478"/>
      <c r="G217" s="478"/>
      <c r="H217" s="478"/>
      <c r="I217" s="479"/>
      <c r="J217" s="28"/>
      <c r="L217" s="19"/>
      <c r="M217" s="504"/>
      <c r="N217" s="505"/>
      <c r="O217" s="505"/>
      <c r="P217" s="505"/>
      <c r="Q217" s="505"/>
      <c r="R217" s="505"/>
      <c r="S217" s="506"/>
      <c r="T217" s="28"/>
      <c r="U217" s="321"/>
      <c r="V217" s="327"/>
      <c r="W217" s="327"/>
      <c r="X217" s="327"/>
      <c r="AD217" s="192"/>
      <c r="AE217" s="192"/>
      <c r="AF217" s="192"/>
      <c r="AG217" s="192"/>
      <c r="AH217" s="192"/>
      <c r="AI217" s="192"/>
      <c r="AJ217" s="192"/>
      <c r="AK217" s="192"/>
      <c r="AL217" s="192"/>
      <c r="AM217" s="192"/>
      <c r="AN217" s="192"/>
      <c r="AO217" s="192"/>
      <c r="AP217" s="192"/>
      <c r="AQ217" s="192"/>
      <c r="AR217" s="192"/>
      <c r="AS217" s="192"/>
      <c r="AT217" s="192"/>
      <c r="AU217" s="192"/>
      <c r="AV217" s="192"/>
      <c r="AW217" s="192"/>
      <c r="AX217" s="192"/>
      <c r="AY217" s="192"/>
      <c r="AZ217" s="192"/>
      <c r="BA217" s="192"/>
      <c r="BB217" s="192"/>
      <c r="BC217" s="192"/>
      <c r="BD217" s="192"/>
    </row>
    <row r="218" spans="1:56" s="207" customFormat="1" ht="20.25" hidden="1" customHeight="1" x14ac:dyDescent="0.25">
      <c r="A218" s="119"/>
      <c r="B218" s="214"/>
      <c r="C218" s="486" t="s">
        <v>35</v>
      </c>
      <c r="D218" s="487"/>
      <c r="E218" s="487"/>
      <c r="F218" s="487"/>
      <c r="G218" s="487"/>
      <c r="H218" s="487"/>
      <c r="I218" s="488"/>
      <c r="J218" s="215"/>
      <c r="K218" s="194"/>
      <c r="L218" s="214"/>
      <c r="M218" s="504"/>
      <c r="N218" s="505"/>
      <c r="O218" s="505"/>
      <c r="P218" s="505"/>
      <c r="Q218" s="505"/>
      <c r="R218" s="505"/>
      <c r="S218" s="506"/>
      <c r="T218" s="215"/>
      <c r="U218" s="321"/>
      <c r="V218" s="327"/>
      <c r="W218" s="327"/>
      <c r="X218" s="327"/>
      <c r="Y218" s="293"/>
      <c r="Z218" s="293"/>
      <c r="AA218" s="293"/>
      <c r="AB218" s="293"/>
      <c r="AC218" s="293"/>
      <c r="AD218" s="192"/>
      <c r="AE218" s="192"/>
      <c r="AF218" s="192"/>
      <c r="AG218" s="192"/>
      <c r="AH218" s="192"/>
      <c r="AI218" s="192"/>
      <c r="AJ218" s="192"/>
      <c r="AK218" s="192"/>
      <c r="AL218" s="192"/>
      <c r="AM218" s="192"/>
      <c r="AN218" s="192"/>
      <c r="AO218" s="192"/>
      <c r="AP218" s="192"/>
      <c r="AQ218" s="192"/>
      <c r="AR218" s="192"/>
      <c r="AS218" s="192"/>
      <c r="AT218"/>
      <c r="AU218"/>
      <c r="AV218"/>
      <c r="AW218"/>
      <c r="AX218"/>
      <c r="AY218"/>
      <c r="AZ218"/>
      <c r="BA218"/>
      <c r="BB218"/>
      <c r="BC218"/>
      <c r="BD218"/>
    </row>
    <row r="219" spans="1:56" s="207" customFormat="1" ht="34.950000000000003" customHeight="1" x14ac:dyDescent="0.25">
      <c r="A219" s="119"/>
      <c r="B219" s="214"/>
      <c r="C219" s="471" t="s">
        <v>69</v>
      </c>
      <c r="D219" s="472"/>
      <c r="E219" s="472"/>
      <c r="F219" s="472"/>
      <c r="G219" s="472"/>
      <c r="H219" s="472"/>
      <c r="I219" s="473"/>
      <c r="J219" s="215"/>
      <c r="K219" s="216"/>
      <c r="L219" s="214"/>
      <c r="M219" s="504"/>
      <c r="N219" s="505"/>
      <c r="O219" s="505"/>
      <c r="P219" s="505"/>
      <c r="Q219" s="505"/>
      <c r="R219" s="505"/>
      <c r="S219" s="506"/>
      <c r="T219" s="215"/>
      <c r="U219" s="321"/>
      <c r="V219" s="327"/>
      <c r="W219" s="327"/>
      <c r="X219" s="327"/>
      <c r="Y219" s="293"/>
      <c r="Z219" s="293"/>
      <c r="AA219" s="293"/>
      <c r="AB219" s="293"/>
      <c r="AC219" s="293"/>
      <c r="AD219"/>
      <c r="AE219"/>
      <c r="AF219"/>
      <c r="AG219"/>
      <c r="AH219"/>
      <c r="AI219"/>
      <c r="AJ219"/>
      <c r="AK219"/>
      <c r="AL219"/>
      <c r="AM219"/>
      <c r="AN219"/>
      <c r="AO219"/>
      <c r="AP219"/>
      <c r="AQ219"/>
      <c r="AR219"/>
      <c r="AS219"/>
      <c r="AT219"/>
      <c r="AU219"/>
      <c r="AV219"/>
      <c r="AW219"/>
      <c r="AX219"/>
      <c r="AY219"/>
      <c r="AZ219"/>
      <c r="BA219"/>
      <c r="BB219"/>
      <c r="BC219"/>
      <c r="BD219"/>
    </row>
    <row r="220" spans="1:56" ht="6.6" customHeight="1" x14ac:dyDescent="0.25">
      <c r="B220" s="19"/>
      <c r="C220" s="167"/>
      <c r="D220" s="168"/>
      <c r="E220" s="168"/>
      <c r="F220" s="168"/>
      <c r="G220" s="168"/>
      <c r="H220" s="168"/>
      <c r="I220" s="169"/>
      <c r="J220" s="28"/>
      <c r="K220" s="50"/>
      <c r="L220" s="19"/>
      <c r="M220" s="504"/>
      <c r="N220" s="505"/>
      <c r="O220" s="505"/>
      <c r="P220" s="505"/>
      <c r="Q220" s="505"/>
      <c r="R220" s="505"/>
      <c r="S220" s="506"/>
      <c r="T220" s="28"/>
      <c r="U220" s="321"/>
      <c r="V220" s="327"/>
      <c r="W220" s="327"/>
      <c r="X220" s="327"/>
    </row>
    <row r="221" spans="1:56" x14ac:dyDescent="0.25">
      <c r="B221" s="19"/>
      <c r="C221" s="590"/>
      <c r="D221" s="591"/>
      <c r="E221" s="591"/>
      <c r="F221" s="98"/>
      <c r="G221" s="155" t="s">
        <v>5</v>
      </c>
      <c r="H221" s="99"/>
      <c r="I221" s="156" t="s">
        <v>4</v>
      </c>
      <c r="J221" s="28"/>
      <c r="L221" s="19"/>
      <c r="M221" s="504"/>
      <c r="N221" s="505"/>
      <c r="O221" s="505"/>
      <c r="P221" s="505"/>
      <c r="Q221" s="505"/>
      <c r="R221" s="505"/>
      <c r="S221" s="506"/>
      <c r="T221" s="28"/>
      <c r="U221" s="321"/>
      <c r="V221" s="327"/>
      <c r="W221" s="327"/>
      <c r="X221" s="327"/>
    </row>
    <row r="222" spans="1:56" s="207" customFormat="1" ht="49.2" customHeight="1" x14ac:dyDescent="0.25">
      <c r="A222" s="119"/>
      <c r="B222" s="214"/>
      <c r="C222" s="471" t="s">
        <v>131</v>
      </c>
      <c r="D222" s="472"/>
      <c r="E222" s="472"/>
      <c r="F222" s="472"/>
      <c r="G222" s="472"/>
      <c r="H222" s="472"/>
      <c r="I222" s="473"/>
      <c r="J222" s="215"/>
      <c r="K222" s="216"/>
      <c r="L222" s="214"/>
      <c r="M222" s="504"/>
      <c r="N222" s="505"/>
      <c r="O222" s="505"/>
      <c r="P222" s="505"/>
      <c r="Q222" s="505"/>
      <c r="R222" s="505"/>
      <c r="S222" s="506"/>
      <c r="T222" s="215"/>
      <c r="U222" s="321"/>
      <c r="V222" s="327"/>
      <c r="W222" s="327"/>
      <c r="X222" s="327"/>
      <c r="Y222" s="293"/>
      <c r="Z222" s="293"/>
      <c r="AA222" s="293"/>
      <c r="AB222" s="293"/>
      <c r="AC222" s="293"/>
      <c r="AD222"/>
      <c r="AE222"/>
      <c r="AF222"/>
      <c r="AG222"/>
      <c r="AH222"/>
      <c r="AI222"/>
      <c r="AJ222"/>
      <c r="AK222"/>
      <c r="AL222"/>
      <c r="AM222"/>
      <c r="AN222"/>
      <c r="AO222"/>
      <c r="AP222"/>
      <c r="AQ222"/>
      <c r="AR222"/>
      <c r="AS222"/>
    </row>
    <row r="223" spans="1:56" x14ac:dyDescent="0.25">
      <c r="B223" s="19"/>
      <c r="C223" s="474"/>
      <c r="D223" s="475"/>
      <c r="E223" s="475"/>
      <c r="F223" s="98"/>
      <c r="G223" s="155" t="s">
        <v>5</v>
      </c>
      <c r="H223" s="99"/>
      <c r="I223" s="156" t="s">
        <v>4</v>
      </c>
      <c r="J223" s="28"/>
      <c r="L223" s="19"/>
      <c r="M223" s="504"/>
      <c r="N223" s="505"/>
      <c r="O223" s="505"/>
      <c r="P223" s="505"/>
      <c r="Q223" s="505"/>
      <c r="R223" s="505"/>
      <c r="S223" s="506"/>
      <c r="T223" s="28"/>
      <c r="U223" s="321"/>
      <c r="V223" s="327"/>
      <c r="W223" s="327"/>
      <c r="X223" s="327"/>
      <c r="AD223" s="207"/>
      <c r="AE223" s="207"/>
      <c r="AF223" s="207"/>
      <c r="AG223" s="207"/>
      <c r="AH223" s="207"/>
      <c r="AI223" s="207"/>
      <c r="AJ223" s="207"/>
      <c r="AK223" s="207"/>
      <c r="AL223" s="207"/>
      <c r="AM223" s="207"/>
      <c r="AN223" s="207"/>
      <c r="AO223" s="207"/>
      <c r="AP223" s="207"/>
      <c r="AQ223" s="207"/>
      <c r="AR223" s="207"/>
      <c r="AS223" s="207"/>
      <c r="AT223" s="207"/>
      <c r="AU223" s="207"/>
      <c r="AV223" s="207"/>
      <c r="AW223" s="207"/>
      <c r="AX223" s="207"/>
      <c r="AY223" s="207"/>
      <c r="AZ223" s="207"/>
      <c r="BA223" s="207"/>
      <c r="BB223" s="207"/>
      <c r="BC223" s="207"/>
      <c r="BD223" s="207"/>
    </row>
    <row r="224" spans="1:56" ht="17.25" customHeight="1" x14ac:dyDescent="0.25">
      <c r="B224" s="19"/>
      <c r="C224" s="483" t="s">
        <v>132</v>
      </c>
      <c r="D224" s="484"/>
      <c r="E224" s="484"/>
      <c r="F224" s="484"/>
      <c r="G224" s="484"/>
      <c r="H224" s="484"/>
      <c r="I224" s="485"/>
      <c r="J224" s="28"/>
      <c r="K224" s="50"/>
      <c r="L224" s="19"/>
      <c r="M224" s="504"/>
      <c r="N224" s="505"/>
      <c r="O224" s="505"/>
      <c r="P224" s="505"/>
      <c r="Q224" s="505"/>
      <c r="R224" s="505"/>
      <c r="S224" s="506"/>
      <c r="T224" s="28"/>
      <c r="U224" s="321"/>
      <c r="V224" s="327"/>
      <c r="W224" s="327"/>
      <c r="X224" s="327"/>
      <c r="AD224" s="207"/>
      <c r="AE224" s="207"/>
      <c r="AF224" s="207"/>
      <c r="AG224" s="207"/>
      <c r="AH224" s="207"/>
      <c r="AI224" s="207"/>
      <c r="AJ224" s="207"/>
      <c r="AK224" s="207"/>
      <c r="AL224" s="207"/>
      <c r="AM224" s="207"/>
      <c r="AN224" s="207"/>
      <c r="AO224" s="207"/>
      <c r="AP224" s="207"/>
      <c r="AQ224" s="207"/>
      <c r="AR224" s="207"/>
      <c r="AS224" s="207"/>
    </row>
    <row r="225" spans="1:56" ht="14.25" customHeight="1" x14ac:dyDescent="0.25">
      <c r="B225" s="19"/>
      <c r="C225" s="471" t="s">
        <v>133</v>
      </c>
      <c r="D225" s="510"/>
      <c r="E225" s="510"/>
      <c r="F225" s="510"/>
      <c r="G225" s="510"/>
      <c r="H225" s="510"/>
      <c r="I225" s="511"/>
      <c r="J225" s="28"/>
      <c r="K225" s="50"/>
      <c r="L225" s="19"/>
      <c r="M225" s="504"/>
      <c r="N225" s="505"/>
      <c r="O225" s="505"/>
      <c r="P225" s="505"/>
      <c r="Q225" s="505"/>
      <c r="R225" s="505"/>
      <c r="S225" s="506"/>
      <c r="T225" s="28"/>
      <c r="U225" s="321"/>
      <c r="V225" s="327"/>
      <c r="W225" s="327"/>
      <c r="X225" s="327"/>
    </row>
    <row r="226" spans="1:56" ht="12.75" customHeight="1" x14ac:dyDescent="0.25">
      <c r="B226" s="19"/>
      <c r="C226" s="471"/>
      <c r="D226" s="510"/>
      <c r="E226" s="510"/>
      <c r="F226" s="510"/>
      <c r="G226" s="510"/>
      <c r="H226" s="510"/>
      <c r="I226" s="511"/>
      <c r="J226" s="28"/>
      <c r="L226" s="19"/>
      <c r="M226" s="504"/>
      <c r="N226" s="505"/>
      <c r="O226" s="505"/>
      <c r="P226" s="505"/>
      <c r="Q226" s="505"/>
      <c r="R226" s="505"/>
      <c r="S226" s="506"/>
      <c r="T226" s="28"/>
      <c r="U226" s="321"/>
      <c r="V226" s="327"/>
      <c r="W226" s="327"/>
      <c r="X226" s="327"/>
      <c r="AT226" s="207"/>
      <c r="AU226" s="207"/>
      <c r="AV226" s="207"/>
      <c r="AW226" s="207"/>
      <c r="AX226" s="207"/>
      <c r="AY226" s="207"/>
      <c r="AZ226" s="207"/>
      <c r="BA226" s="207"/>
      <c r="BB226" s="207"/>
      <c r="BC226" s="207"/>
      <c r="BD226" s="207"/>
    </row>
    <row r="227" spans="1:56" x14ac:dyDescent="0.25">
      <c r="B227" s="19"/>
      <c r="C227" s="160"/>
      <c r="D227" s="161"/>
      <c r="E227" s="161"/>
      <c r="F227" s="98"/>
      <c r="G227" s="155" t="s">
        <v>5</v>
      </c>
      <c r="H227" s="99"/>
      <c r="I227" s="156" t="s">
        <v>4</v>
      </c>
      <c r="J227" s="28"/>
      <c r="L227" s="19"/>
      <c r="M227" s="504"/>
      <c r="N227" s="505"/>
      <c r="O227" s="505"/>
      <c r="P227" s="505"/>
      <c r="Q227" s="505"/>
      <c r="R227" s="505"/>
      <c r="S227" s="506"/>
      <c r="T227" s="28"/>
      <c r="U227" s="321"/>
      <c r="V227" s="327"/>
      <c r="W227" s="327"/>
      <c r="X227" s="327"/>
      <c r="AD227" s="207"/>
      <c r="AE227" s="207"/>
      <c r="AF227" s="207"/>
      <c r="AG227" s="207"/>
      <c r="AH227" s="207"/>
      <c r="AI227" s="207"/>
      <c r="AJ227" s="207"/>
      <c r="AK227" s="207"/>
      <c r="AL227" s="207"/>
      <c r="AM227" s="207"/>
      <c r="AN227" s="207"/>
      <c r="AO227" s="207"/>
      <c r="AP227" s="207"/>
      <c r="AQ227" s="207"/>
      <c r="AR227" s="207"/>
      <c r="AS227" s="207"/>
    </row>
    <row r="228" spans="1:56" ht="6" customHeight="1" x14ac:dyDescent="0.25">
      <c r="B228" s="19"/>
      <c r="C228" s="140"/>
      <c r="D228" s="139"/>
      <c r="E228" s="139"/>
      <c r="F228" s="152"/>
      <c r="G228" s="155"/>
      <c r="H228" s="153"/>
      <c r="I228" s="156"/>
      <c r="J228" s="28"/>
      <c r="L228" s="19"/>
      <c r="M228" s="504"/>
      <c r="N228" s="505"/>
      <c r="O228" s="505"/>
      <c r="P228" s="505"/>
      <c r="Q228" s="505"/>
      <c r="R228" s="505"/>
      <c r="S228" s="506"/>
      <c r="T228" s="28"/>
      <c r="U228" s="321"/>
      <c r="V228" s="327"/>
      <c r="W228" s="327"/>
      <c r="X228" s="327"/>
    </row>
    <row r="229" spans="1:56" s="190" customFormat="1" ht="12.75" customHeight="1" x14ac:dyDescent="0.25">
      <c r="A229" s="4"/>
      <c r="B229" s="19"/>
      <c r="C229" s="483" t="s">
        <v>134</v>
      </c>
      <c r="D229" s="484"/>
      <c r="E229" s="484"/>
      <c r="F229" s="484"/>
      <c r="G229" s="484"/>
      <c r="H229" s="484"/>
      <c r="I229" s="485"/>
      <c r="J229" s="28"/>
      <c r="K229" s="50"/>
      <c r="L229" s="19"/>
      <c r="M229" s="504"/>
      <c r="N229" s="505"/>
      <c r="O229" s="505"/>
      <c r="P229" s="505"/>
      <c r="Q229" s="505"/>
      <c r="R229" s="505"/>
      <c r="S229" s="506"/>
      <c r="T229" s="28"/>
      <c r="U229" s="321"/>
      <c r="V229" s="327"/>
      <c r="W229" s="327"/>
      <c r="X229" s="327"/>
      <c r="Y229" s="293"/>
      <c r="Z229" s="293"/>
      <c r="AA229" s="293"/>
      <c r="AB229" s="293"/>
      <c r="AC229" s="293"/>
      <c r="AD229"/>
      <c r="AE229"/>
      <c r="AF229"/>
      <c r="AG229"/>
      <c r="AH229"/>
      <c r="AI229"/>
      <c r="AJ229"/>
      <c r="AK229"/>
      <c r="AL229"/>
      <c r="AM229"/>
      <c r="AN229"/>
      <c r="AO229"/>
      <c r="AP229"/>
      <c r="AQ229"/>
      <c r="AR229"/>
      <c r="AS229"/>
      <c r="AT229"/>
      <c r="AU229"/>
      <c r="AV229"/>
      <c r="AW229"/>
      <c r="AX229"/>
      <c r="AY229"/>
      <c r="AZ229"/>
      <c r="BA229"/>
      <c r="BB229"/>
      <c r="BC229"/>
      <c r="BD229"/>
    </row>
    <row r="230" spans="1:56" s="190" customFormat="1" ht="47.25" customHeight="1" x14ac:dyDescent="0.25">
      <c r="A230" s="4"/>
      <c r="B230" s="19"/>
      <c r="C230" s="471" t="s">
        <v>135</v>
      </c>
      <c r="D230" s="472"/>
      <c r="E230" s="472"/>
      <c r="F230" s="472"/>
      <c r="G230" s="472"/>
      <c r="H230" s="472"/>
      <c r="I230" s="473"/>
      <c r="J230" s="28"/>
      <c r="K230" s="50"/>
      <c r="L230" s="19"/>
      <c r="M230" s="504"/>
      <c r="N230" s="505"/>
      <c r="O230" s="505"/>
      <c r="P230" s="505"/>
      <c r="Q230" s="505"/>
      <c r="R230" s="505"/>
      <c r="S230" s="506"/>
      <c r="T230" s="28"/>
      <c r="U230" s="321"/>
      <c r="V230" s="327"/>
      <c r="W230" s="327"/>
      <c r="X230" s="327"/>
      <c r="Y230" s="293"/>
      <c r="Z230" s="293"/>
      <c r="AA230" s="293"/>
      <c r="AB230" s="293"/>
      <c r="AC230" s="293"/>
      <c r="AD230"/>
      <c r="AE230"/>
      <c r="AF230"/>
      <c r="AG230"/>
      <c r="AH230"/>
      <c r="AI230"/>
      <c r="AJ230"/>
      <c r="AK230"/>
      <c r="AL230"/>
      <c r="AM230"/>
      <c r="AN230"/>
      <c r="AO230"/>
      <c r="AP230"/>
      <c r="AQ230"/>
      <c r="AR230"/>
      <c r="AS230"/>
      <c r="AT230"/>
      <c r="AU230"/>
      <c r="AV230"/>
      <c r="AW230"/>
      <c r="AX230"/>
      <c r="AY230"/>
      <c r="AZ230"/>
      <c r="BA230"/>
      <c r="BB230"/>
      <c r="BC230"/>
      <c r="BD230"/>
    </row>
    <row r="231" spans="1:56" s="190" customFormat="1" x14ac:dyDescent="0.25">
      <c r="A231" s="4"/>
      <c r="B231" s="19"/>
      <c r="C231" s="160"/>
      <c r="D231" s="161"/>
      <c r="E231" s="161"/>
      <c r="F231" s="98"/>
      <c r="G231" s="155" t="s">
        <v>5</v>
      </c>
      <c r="H231" s="99"/>
      <c r="I231" s="156" t="s">
        <v>4</v>
      </c>
      <c r="J231" s="28"/>
      <c r="K231" s="14"/>
      <c r="L231" s="19"/>
      <c r="M231" s="504"/>
      <c r="N231" s="505"/>
      <c r="O231" s="505"/>
      <c r="P231" s="505"/>
      <c r="Q231" s="505"/>
      <c r="R231" s="505"/>
      <c r="S231" s="506"/>
      <c r="T231" s="28"/>
      <c r="U231" s="321"/>
      <c r="V231" s="327"/>
      <c r="W231" s="327"/>
      <c r="X231" s="327"/>
      <c r="Y231" s="293"/>
      <c r="Z231" s="293"/>
      <c r="AA231" s="293"/>
      <c r="AB231" s="293"/>
      <c r="AC231" s="293"/>
      <c r="AD231"/>
      <c r="AE231"/>
      <c r="AF231"/>
      <c r="AG231"/>
      <c r="AH231"/>
      <c r="AI231"/>
      <c r="AJ231"/>
      <c r="AK231"/>
      <c r="AL231"/>
      <c r="AM231"/>
      <c r="AN231"/>
      <c r="AO231"/>
      <c r="AP231"/>
      <c r="AQ231"/>
      <c r="AR231"/>
      <c r="AS231"/>
      <c r="AT231"/>
      <c r="AU231"/>
      <c r="AV231"/>
      <c r="AW231"/>
      <c r="AX231"/>
      <c r="AY231"/>
      <c r="AZ231"/>
      <c r="BA231"/>
      <c r="BB231"/>
      <c r="BC231"/>
      <c r="BD231"/>
    </row>
    <row r="232" spans="1:56" s="190" customFormat="1" ht="6" customHeight="1" x14ac:dyDescent="0.25">
      <c r="A232" s="4"/>
      <c r="B232" s="19"/>
      <c r="C232" s="179"/>
      <c r="D232" s="161"/>
      <c r="E232" s="161"/>
      <c r="F232" s="161"/>
      <c r="G232" s="161"/>
      <c r="H232" s="161"/>
      <c r="I232" s="156"/>
      <c r="J232" s="28"/>
      <c r="K232" s="14"/>
      <c r="L232" s="19"/>
      <c r="M232" s="504"/>
      <c r="N232" s="505"/>
      <c r="O232" s="505"/>
      <c r="P232" s="505"/>
      <c r="Q232" s="505"/>
      <c r="R232" s="505"/>
      <c r="S232" s="506"/>
      <c r="T232" s="28"/>
      <c r="U232" s="321"/>
      <c r="V232" s="327"/>
      <c r="W232" s="327"/>
      <c r="X232" s="327"/>
      <c r="Y232" s="293"/>
      <c r="Z232" s="293"/>
      <c r="AA232" s="293"/>
      <c r="AB232" s="293"/>
      <c r="AC232" s="293"/>
      <c r="AD232"/>
      <c r="AE232"/>
      <c r="AF232"/>
      <c r="AG232"/>
      <c r="AH232"/>
      <c r="AI232"/>
      <c r="AJ232"/>
      <c r="AK232"/>
      <c r="AL232"/>
      <c r="AM232"/>
      <c r="AN232"/>
      <c r="AO232"/>
      <c r="AP232"/>
      <c r="AQ232"/>
      <c r="AR232"/>
      <c r="AS232"/>
      <c r="AT232"/>
      <c r="AU232"/>
      <c r="AV232"/>
      <c r="AW232"/>
      <c r="AX232"/>
      <c r="AY232"/>
      <c r="AZ232"/>
      <c r="BA232"/>
      <c r="BB232"/>
      <c r="BC232"/>
      <c r="BD232"/>
    </row>
    <row r="233" spans="1:56" ht="12.75" customHeight="1" x14ac:dyDescent="0.25">
      <c r="B233" s="19"/>
      <c r="C233" s="474" t="s">
        <v>136</v>
      </c>
      <c r="D233" s="475"/>
      <c r="E233" s="475"/>
      <c r="F233" s="475"/>
      <c r="G233" s="475"/>
      <c r="H233" s="475"/>
      <c r="I233" s="476"/>
      <c r="J233" s="28"/>
      <c r="K233" s="50"/>
      <c r="L233" s="19"/>
      <c r="M233" s="504"/>
      <c r="N233" s="505"/>
      <c r="O233" s="505"/>
      <c r="P233" s="505"/>
      <c r="Q233" s="505"/>
      <c r="R233" s="505"/>
      <c r="S233" s="506"/>
      <c r="T233" s="28"/>
      <c r="U233" s="321"/>
      <c r="V233" s="327"/>
      <c r="W233" s="327"/>
      <c r="X233" s="327"/>
      <c r="AT233" s="190"/>
      <c r="AU233" s="190"/>
      <c r="AV233" s="190"/>
      <c r="AW233" s="190"/>
      <c r="AX233" s="190"/>
      <c r="AY233" s="190"/>
      <c r="AZ233" s="190"/>
      <c r="BA233" s="190"/>
      <c r="BB233" s="190"/>
      <c r="BC233" s="190"/>
      <c r="BD233" s="190"/>
    </row>
    <row r="234" spans="1:56" ht="2.25" customHeight="1" x14ac:dyDescent="0.25">
      <c r="B234" s="19"/>
      <c r="C234" s="474"/>
      <c r="D234" s="475"/>
      <c r="E234" s="475"/>
      <c r="F234" s="475"/>
      <c r="G234" s="475"/>
      <c r="H234" s="475"/>
      <c r="I234" s="476"/>
      <c r="J234" s="28"/>
      <c r="L234" s="19"/>
      <c r="M234" s="504"/>
      <c r="N234" s="505"/>
      <c r="O234" s="505"/>
      <c r="P234" s="505"/>
      <c r="Q234" s="505"/>
      <c r="R234" s="505"/>
      <c r="S234" s="506"/>
      <c r="T234" s="28"/>
      <c r="U234" s="321"/>
      <c r="V234" s="327"/>
      <c r="W234" s="327"/>
      <c r="X234" s="327"/>
      <c r="AD234" s="190"/>
      <c r="AE234" s="190"/>
      <c r="AF234" s="190"/>
      <c r="AG234" s="190"/>
      <c r="AH234" s="190"/>
      <c r="AI234" s="190"/>
      <c r="AJ234" s="190"/>
      <c r="AK234" s="190"/>
      <c r="AL234" s="190"/>
      <c r="AM234" s="190"/>
      <c r="AN234" s="190"/>
      <c r="AO234" s="190"/>
      <c r="AP234" s="190"/>
      <c r="AQ234" s="190"/>
      <c r="AR234" s="190"/>
      <c r="AS234" s="190"/>
      <c r="AT234" s="190"/>
      <c r="AU234" s="190"/>
      <c r="AV234" s="190"/>
      <c r="AW234" s="190"/>
      <c r="AX234" s="190"/>
      <c r="AY234" s="190"/>
      <c r="AZ234" s="190"/>
      <c r="BA234" s="190"/>
      <c r="BB234" s="190"/>
      <c r="BC234" s="190"/>
      <c r="BD234" s="190"/>
    </row>
    <row r="235" spans="1:56" x14ac:dyDescent="0.25">
      <c r="B235" s="19"/>
      <c r="C235" s="160"/>
      <c r="D235" s="161"/>
      <c r="E235" s="161"/>
      <c r="F235" s="98"/>
      <c r="G235" s="155" t="s">
        <v>5</v>
      </c>
      <c r="H235" s="99"/>
      <c r="I235" s="156" t="s">
        <v>4</v>
      </c>
      <c r="J235" s="28"/>
      <c r="L235" s="19"/>
      <c r="M235" s="504"/>
      <c r="N235" s="505"/>
      <c r="O235" s="505"/>
      <c r="P235" s="505"/>
      <c r="Q235" s="505"/>
      <c r="R235" s="505"/>
      <c r="S235" s="506"/>
      <c r="T235" s="28"/>
      <c r="U235" s="321"/>
      <c r="V235" s="327"/>
      <c r="W235" s="327"/>
      <c r="X235" s="327"/>
      <c r="AD235" s="190"/>
      <c r="AE235" s="190"/>
      <c r="AF235" s="190"/>
      <c r="AG235" s="190"/>
      <c r="AH235" s="190"/>
      <c r="AI235" s="190"/>
      <c r="AJ235" s="190"/>
      <c r="AK235" s="190"/>
      <c r="AL235" s="190"/>
      <c r="AM235" s="190"/>
      <c r="AN235" s="190"/>
      <c r="AO235" s="190"/>
      <c r="AP235" s="190"/>
      <c r="AQ235" s="190"/>
      <c r="AR235" s="190"/>
      <c r="AS235" s="190"/>
      <c r="AT235" s="190"/>
      <c r="AU235" s="190"/>
      <c r="AV235" s="190"/>
      <c r="AW235" s="190"/>
      <c r="AX235" s="190"/>
      <c r="AY235" s="190"/>
      <c r="AZ235" s="190"/>
      <c r="BA235" s="190"/>
      <c r="BB235" s="190"/>
      <c r="BC235" s="190"/>
      <c r="BD235" s="190"/>
    </row>
    <row r="236" spans="1:56" s="228" customFormat="1" ht="7.5" customHeight="1" x14ac:dyDescent="0.25">
      <c r="A236" s="4"/>
      <c r="B236" s="176"/>
      <c r="C236" s="179"/>
      <c r="D236" s="161"/>
      <c r="E236" s="161"/>
      <c r="F236" s="152"/>
      <c r="G236" s="155"/>
      <c r="H236" s="153"/>
      <c r="I236" s="156"/>
      <c r="J236" s="28"/>
      <c r="K236" s="14"/>
      <c r="L236" s="176"/>
      <c r="M236" s="504"/>
      <c r="N236" s="505"/>
      <c r="O236" s="505"/>
      <c r="P236" s="505"/>
      <c r="Q236" s="505"/>
      <c r="R236" s="505"/>
      <c r="S236" s="506"/>
      <c r="T236" s="28"/>
      <c r="U236" s="321"/>
      <c r="V236" s="327"/>
      <c r="W236" s="327"/>
      <c r="X236" s="327"/>
      <c r="Y236" s="293"/>
      <c r="Z236" s="293"/>
      <c r="AA236" s="293"/>
      <c r="AB236" s="293"/>
      <c r="AC236" s="293"/>
      <c r="AD236" s="190"/>
      <c r="AE236" s="190"/>
      <c r="AF236" s="190"/>
      <c r="AG236" s="190"/>
      <c r="AH236" s="190"/>
      <c r="AI236" s="190"/>
      <c r="AJ236" s="190"/>
      <c r="AK236" s="190"/>
      <c r="AL236" s="190"/>
      <c r="AM236" s="190"/>
      <c r="AN236" s="190"/>
      <c r="AO236" s="190"/>
      <c r="AP236" s="190"/>
      <c r="AQ236" s="190"/>
      <c r="AR236" s="190"/>
      <c r="AS236" s="190"/>
      <c r="AT236" s="190"/>
      <c r="AU236" s="190"/>
      <c r="AV236" s="190"/>
      <c r="AW236" s="190"/>
      <c r="AX236" s="190"/>
      <c r="AY236" s="190"/>
      <c r="AZ236" s="190"/>
      <c r="BA236" s="190"/>
      <c r="BB236" s="190"/>
      <c r="BC236" s="190"/>
      <c r="BD236" s="190"/>
    </row>
    <row r="237" spans="1:56" s="177" customFormat="1" ht="12" customHeight="1" x14ac:dyDescent="0.25">
      <c r="A237" s="4"/>
      <c r="B237" s="19"/>
      <c r="C237" s="339" t="s">
        <v>92</v>
      </c>
      <c r="D237" s="161"/>
      <c r="E237" s="161"/>
      <c r="F237" s="161"/>
      <c r="G237" s="161"/>
      <c r="H237" s="161"/>
      <c r="I237" s="156"/>
      <c r="J237" s="28"/>
      <c r="K237" s="14"/>
      <c r="L237" s="19"/>
      <c r="M237" s="504"/>
      <c r="N237" s="505"/>
      <c r="O237" s="505"/>
      <c r="P237" s="505"/>
      <c r="Q237" s="505"/>
      <c r="R237" s="505"/>
      <c r="S237" s="506"/>
      <c r="T237" s="28"/>
      <c r="U237" s="321"/>
      <c r="V237" s="327"/>
      <c r="W237" s="327"/>
      <c r="X237" s="327"/>
      <c r="Y237" s="293"/>
      <c r="Z237" s="293"/>
      <c r="AA237" s="293"/>
      <c r="AB237" s="293"/>
      <c r="AC237" s="293"/>
      <c r="AD237" s="190"/>
      <c r="AE237" s="190"/>
      <c r="AF237" s="190"/>
      <c r="AG237" s="190"/>
      <c r="AH237" s="190"/>
      <c r="AI237" s="190"/>
      <c r="AJ237" s="190"/>
      <c r="AK237" s="190"/>
      <c r="AL237" s="190"/>
      <c r="AM237" s="190"/>
      <c r="AN237" s="190"/>
      <c r="AO237" s="190"/>
      <c r="AP237" s="190"/>
      <c r="AQ237" s="190"/>
      <c r="AR237" s="190"/>
      <c r="AS237" s="190"/>
      <c r="AT237"/>
      <c r="AU237"/>
      <c r="AV237"/>
      <c r="AW237"/>
      <c r="AX237"/>
      <c r="AY237"/>
      <c r="AZ237"/>
      <c r="BA237"/>
      <c r="BB237"/>
      <c r="BC237"/>
      <c r="BD237"/>
    </row>
    <row r="238" spans="1:56" s="177" customFormat="1" ht="12.75" customHeight="1" x14ac:dyDescent="0.25">
      <c r="A238" s="4"/>
      <c r="B238" s="19"/>
      <c r="C238" s="474" t="s">
        <v>91</v>
      </c>
      <c r="D238" s="475"/>
      <c r="E238" s="475"/>
      <c r="F238" s="475"/>
      <c r="G238" s="475"/>
      <c r="H238" s="475"/>
      <c r="I238" s="476"/>
      <c r="J238" s="28"/>
      <c r="K238" s="50"/>
      <c r="L238" s="19"/>
      <c r="M238" s="504"/>
      <c r="N238" s="505"/>
      <c r="O238" s="505"/>
      <c r="P238" s="505"/>
      <c r="Q238" s="505"/>
      <c r="R238" s="505"/>
      <c r="S238" s="506"/>
      <c r="T238" s="28"/>
      <c r="U238" s="321"/>
      <c r="V238" s="327"/>
      <c r="W238" s="327"/>
      <c r="X238" s="327"/>
      <c r="Y238" s="293"/>
      <c r="Z238" s="293"/>
      <c r="AA238" s="293"/>
      <c r="AB238" s="293"/>
      <c r="AC238" s="293"/>
      <c r="AD238"/>
      <c r="AE238"/>
      <c r="AF238"/>
      <c r="AG238"/>
      <c r="AH238"/>
      <c r="AI238"/>
      <c r="AJ238"/>
      <c r="AK238"/>
      <c r="AL238"/>
      <c r="AM238"/>
      <c r="AN238"/>
      <c r="AO238"/>
      <c r="AP238"/>
      <c r="AQ238"/>
      <c r="AR238"/>
      <c r="AS238"/>
      <c r="AT238"/>
      <c r="AU238"/>
      <c r="AV238"/>
      <c r="AW238"/>
      <c r="AX238"/>
      <c r="AY238"/>
      <c r="AZ238"/>
      <c r="BA238"/>
      <c r="BB238"/>
      <c r="BC238"/>
      <c r="BD238"/>
    </row>
    <row r="239" spans="1:56" s="177" customFormat="1" ht="12.75" customHeight="1" x14ac:dyDescent="0.25">
      <c r="A239" s="4"/>
      <c r="B239" s="176"/>
      <c r="C239" s="500"/>
      <c r="D239" s="475"/>
      <c r="E239" s="475"/>
      <c r="F239" s="475"/>
      <c r="G239" s="475"/>
      <c r="H239" s="475"/>
      <c r="I239" s="476"/>
      <c r="J239" s="28"/>
      <c r="K239" s="14"/>
      <c r="L239" s="176"/>
      <c r="M239" s="504"/>
      <c r="N239" s="505"/>
      <c r="O239" s="505"/>
      <c r="P239" s="505"/>
      <c r="Q239" s="505"/>
      <c r="R239" s="505"/>
      <c r="S239" s="506"/>
      <c r="T239" s="28"/>
      <c r="U239" s="321"/>
      <c r="V239" s="327"/>
      <c r="W239" s="327"/>
      <c r="X239" s="327"/>
      <c r="Y239" s="293"/>
      <c r="Z239" s="293"/>
      <c r="AA239" s="293"/>
      <c r="AB239" s="293"/>
      <c r="AC239" s="293"/>
      <c r="AD239"/>
      <c r="AE239"/>
      <c r="AF239"/>
      <c r="AG239"/>
      <c r="AH239"/>
      <c r="AI239"/>
      <c r="AJ239"/>
      <c r="AK239"/>
      <c r="AL239"/>
      <c r="AM239"/>
      <c r="AN239"/>
      <c r="AO239"/>
      <c r="AP239"/>
      <c r="AQ239"/>
      <c r="AR239"/>
      <c r="AS239"/>
      <c r="AT239"/>
      <c r="AU239"/>
      <c r="AV239"/>
      <c r="AW239"/>
      <c r="AX239"/>
      <c r="AY239"/>
      <c r="AZ239"/>
      <c r="BA239"/>
      <c r="BB239"/>
      <c r="BC239"/>
      <c r="BD239"/>
    </row>
    <row r="240" spans="1:56" s="177" customFormat="1" ht="12.75" customHeight="1" x14ac:dyDescent="0.25">
      <c r="A240" s="4"/>
      <c r="B240" s="176"/>
      <c r="C240" s="500"/>
      <c r="D240" s="475"/>
      <c r="E240" s="475"/>
      <c r="F240" s="475"/>
      <c r="G240" s="475"/>
      <c r="H240" s="475"/>
      <c r="I240" s="476"/>
      <c r="J240" s="28"/>
      <c r="K240" s="14"/>
      <c r="L240" s="176"/>
      <c r="M240" s="504"/>
      <c r="N240" s="505"/>
      <c r="O240" s="505"/>
      <c r="P240" s="505"/>
      <c r="Q240" s="505"/>
      <c r="R240" s="505"/>
      <c r="S240" s="506"/>
      <c r="T240" s="28"/>
      <c r="U240" s="321"/>
      <c r="V240" s="327"/>
      <c r="W240" s="327"/>
      <c r="X240" s="327"/>
      <c r="Y240" s="293"/>
      <c r="Z240" s="293"/>
      <c r="AA240" s="293"/>
      <c r="AB240" s="293"/>
      <c r="AC240" s="293"/>
      <c r="AD240"/>
      <c r="AE240"/>
      <c r="AF240"/>
      <c r="AG240"/>
      <c r="AH240"/>
      <c r="AI240"/>
      <c r="AJ240"/>
      <c r="AK240"/>
      <c r="AL240"/>
      <c r="AM240"/>
      <c r="AN240"/>
      <c r="AO240"/>
      <c r="AP240"/>
      <c r="AQ240"/>
      <c r="AR240"/>
      <c r="AS240"/>
      <c r="AT240" s="228"/>
      <c r="AU240" s="228"/>
      <c r="AV240" s="228"/>
      <c r="AW240" s="228"/>
      <c r="AX240" s="228"/>
      <c r="AY240" s="228"/>
      <c r="AZ240" s="228"/>
      <c r="BA240" s="228"/>
      <c r="BB240" s="228"/>
      <c r="BC240" s="228"/>
      <c r="BD240" s="228"/>
    </row>
    <row r="241" spans="1:56" s="177" customFormat="1" ht="6.75" customHeight="1" x14ac:dyDescent="0.25">
      <c r="A241" s="4"/>
      <c r="B241" s="176"/>
      <c r="C241" s="500"/>
      <c r="D241" s="475"/>
      <c r="E241" s="475"/>
      <c r="F241" s="475"/>
      <c r="G241" s="475"/>
      <c r="H241" s="475"/>
      <c r="I241" s="476"/>
      <c r="J241" s="28"/>
      <c r="K241" s="14"/>
      <c r="L241" s="176"/>
      <c r="M241" s="504"/>
      <c r="N241" s="505"/>
      <c r="O241" s="505"/>
      <c r="P241" s="505"/>
      <c r="Q241" s="505"/>
      <c r="R241" s="505"/>
      <c r="S241" s="506"/>
      <c r="T241" s="28"/>
      <c r="U241" s="321"/>
      <c r="V241" s="327"/>
      <c r="W241" s="327"/>
      <c r="X241" s="327"/>
      <c r="Y241" s="293"/>
      <c r="Z241" s="293"/>
      <c r="AA241" s="293"/>
      <c r="AB241" s="293"/>
      <c r="AC241" s="293"/>
      <c r="AD241" s="228"/>
      <c r="AE241" s="228"/>
      <c r="AF241" s="228"/>
      <c r="AG241" s="228"/>
      <c r="AH241" s="228"/>
      <c r="AI241" s="228"/>
      <c r="AJ241" s="228"/>
      <c r="AK241" s="228"/>
      <c r="AL241" s="228"/>
      <c r="AM241" s="228"/>
      <c r="AN241" s="228"/>
      <c r="AO241" s="228"/>
      <c r="AP241" s="228"/>
      <c r="AQ241" s="228"/>
      <c r="AR241" s="228"/>
      <c r="AS241" s="228"/>
    </row>
    <row r="242" spans="1:56" s="178" customFormat="1" ht="6.75" customHeight="1" x14ac:dyDescent="0.25">
      <c r="A242" s="4"/>
      <c r="B242" s="176"/>
      <c r="C242" s="500"/>
      <c r="D242" s="475"/>
      <c r="E242" s="475"/>
      <c r="F242" s="475"/>
      <c r="G242" s="475"/>
      <c r="H242" s="475"/>
      <c r="I242" s="476"/>
      <c r="J242" s="28"/>
      <c r="K242" s="14"/>
      <c r="L242" s="176"/>
      <c r="M242" s="504"/>
      <c r="N242" s="505"/>
      <c r="O242" s="505"/>
      <c r="P242" s="505"/>
      <c r="Q242" s="505"/>
      <c r="R242" s="505"/>
      <c r="S242" s="506"/>
      <c r="T242" s="28"/>
      <c r="U242" s="321"/>
      <c r="V242" s="327"/>
      <c r="W242" s="327"/>
      <c r="X242" s="327"/>
      <c r="Y242" s="293"/>
      <c r="Z242" s="293"/>
      <c r="AA242" s="293"/>
      <c r="AB242" s="293"/>
      <c r="AC242" s="293"/>
      <c r="AD242" s="177"/>
      <c r="AE242" s="177"/>
      <c r="AF242" s="177"/>
      <c r="AG242" s="177"/>
      <c r="AH242" s="177"/>
      <c r="AI242" s="177"/>
      <c r="AJ242" s="177"/>
      <c r="AK242" s="177"/>
      <c r="AL242" s="177"/>
      <c r="AM242" s="177"/>
      <c r="AN242" s="177"/>
      <c r="AO242" s="177"/>
      <c r="AP242" s="177"/>
      <c r="AQ242" s="177"/>
      <c r="AR242" s="177"/>
      <c r="AS242" s="177"/>
      <c r="AT242" s="177"/>
      <c r="AU242" s="177"/>
      <c r="AV242" s="177"/>
      <c r="AW242" s="177"/>
      <c r="AX242" s="177"/>
      <c r="AY242" s="177"/>
      <c r="AZ242" s="177"/>
      <c r="BA242" s="177"/>
      <c r="BB242" s="177"/>
      <c r="BC242" s="177"/>
      <c r="BD242" s="177"/>
    </row>
    <row r="243" spans="1:56" s="177" customFormat="1" ht="15.75" customHeight="1" x14ac:dyDescent="0.25">
      <c r="A243" s="4"/>
      <c r="B243" s="176"/>
      <c r="C243" s="500"/>
      <c r="D243" s="475"/>
      <c r="E243" s="475"/>
      <c r="F243" s="475"/>
      <c r="G243" s="475"/>
      <c r="H243" s="475"/>
      <c r="I243" s="476"/>
      <c r="J243" s="28"/>
      <c r="K243" s="14"/>
      <c r="L243" s="176"/>
      <c r="M243" s="504"/>
      <c r="N243" s="505"/>
      <c r="O243" s="505"/>
      <c r="P243" s="505"/>
      <c r="Q243" s="505"/>
      <c r="R243" s="505"/>
      <c r="S243" s="506"/>
      <c r="T243" s="28"/>
      <c r="U243" s="321"/>
      <c r="V243" s="327"/>
      <c r="W243" s="327"/>
      <c r="X243" s="327"/>
      <c r="Y243" s="293"/>
      <c r="Z243" s="293"/>
      <c r="AA243" s="293"/>
      <c r="AB243" s="293"/>
      <c r="AC243" s="293"/>
    </row>
    <row r="244" spans="1:56" s="177" customFormat="1" x14ac:dyDescent="0.25">
      <c r="A244" s="4"/>
      <c r="B244" s="19"/>
      <c r="C244" s="160"/>
      <c r="D244" s="161"/>
      <c r="E244" s="161"/>
      <c r="F244" s="98"/>
      <c r="G244" s="155" t="s">
        <v>5</v>
      </c>
      <c r="H244" s="99"/>
      <c r="I244" s="156" t="s">
        <v>4</v>
      </c>
      <c r="J244" s="28"/>
      <c r="K244" s="14"/>
      <c r="L244" s="19"/>
      <c r="M244" s="504"/>
      <c r="N244" s="505"/>
      <c r="O244" s="505"/>
      <c r="P244" s="505"/>
      <c r="Q244" s="505"/>
      <c r="R244" s="505"/>
      <c r="S244" s="506"/>
      <c r="T244" s="28"/>
      <c r="U244" s="321"/>
      <c r="V244" s="327"/>
      <c r="W244" s="327"/>
      <c r="X244" s="327"/>
      <c r="Y244" s="293"/>
      <c r="Z244" s="293"/>
      <c r="AA244" s="293"/>
      <c r="AB244" s="293"/>
      <c r="AC244" s="293"/>
    </row>
    <row r="245" spans="1:56" s="222" customFormat="1" ht="7.8" customHeight="1" x14ac:dyDescent="0.25">
      <c r="A245" s="4"/>
      <c r="B245" s="176"/>
      <c r="C245" s="179"/>
      <c r="D245" s="161"/>
      <c r="E245" s="161"/>
      <c r="F245" s="152"/>
      <c r="G245" s="155"/>
      <c r="H245" s="153"/>
      <c r="I245" s="156"/>
      <c r="J245" s="28"/>
      <c r="K245" s="14"/>
      <c r="L245" s="176"/>
      <c r="M245" s="504"/>
      <c r="N245" s="505"/>
      <c r="O245" s="505"/>
      <c r="P245" s="505"/>
      <c r="Q245" s="505"/>
      <c r="R245" s="505"/>
      <c r="S245" s="506"/>
      <c r="T245" s="28"/>
      <c r="U245" s="321"/>
      <c r="V245" s="327"/>
      <c r="W245" s="327"/>
      <c r="X245" s="327"/>
      <c r="Y245" s="293"/>
      <c r="Z245" s="293"/>
      <c r="AA245" s="293"/>
      <c r="AB245" s="293"/>
      <c r="AC245" s="293"/>
      <c r="AD245" s="177"/>
      <c r="AE245" s="177"/>
      <c r="AF245" s="177"/>
      <c r="AG245" s="177"/>
      <c r="AH245" s="177"/>
      <c r="AI245" s="177"/>
      <c r="AJ245" s="177"/>
      <c r="AK245" s="177"/>
      <c r="AL245" s="177"/>
      <c r="AM245" s="177"/>
      <c r="AN245" s="177"/>
      <c r="AO245" s="177"/>
      <c r="AP245" s="177"/>
      <c r="AQ245" s="177"/>
      <c r="AR245" s="177"/>
      <c r="AS245" s="177"/>
      <c r="AT245" s="177"/>
      <c r="AU245" s="177"/>
      <c r="AV245" s="177"/>
      <c r="AW245" s="177"/>
      <c r="AX245" s="177"/>
      <c r="AY245" s="177"/>
      <c r="AZ245" s="177"/>
      <c r="BA245" s="177"/>
      <c r="BB245" s="177"/>
      <c r="BC245" s="177"/>
      <c r="BD245" s="177"/>
    </row>
    <row r="246" spans="1:56" s="222" customFormat="1" ht="24.6" customHeight="1" x14ac:dyDescent="0.25">
      <c r="A246" s="4"/>
      <c r="B246" s="176"/>
      <c r="C246" s="500" t="s">
        <v>137</v>
      </c>
      <c r="D246" s="475"/>
      <c r="E246" s="475"/>
      <c r="F246" s="475"/>
      <c r="G246" s="475"/>
      <c r="H246" s="475"/>
      <c r="I246" s="476"/>
      <c r="J246" s="28"/>
      <c r="K246" s="14"/>
      <c r="L246" s="176"/>
      <c r="M246" s="504"/>
      <c r="N246" s="505"/>
      <c r="O246" s="505"/>
      <c r="P246" s="505"/>
      <c r="Q246" s="505"/>
      <c r="R246" s="505"/>
      <c r="S246" s="506"/>
      <c r="T246" s="28"/>
      <c r="U246" s="321"/>
      <c r="V246" s="327"/>
      <c r="W246" s="327"/>
      <c r="X246" s="327"/>
      <c r="Y246" s="293"/>
      <c r="Z246" s="293"/>
      <c r="AA246" s="293"/>
      <c r="AB246" s="293"/>
      <c r="AC246" s="293"/>
      <c r="AD246" s="177"/>
      <c r="AE246" s="177"/>
      <c r="AF246" s="177"/>
      <c r="AG246" s="177"/>
      <c r="AH246" s="177"/>
      <c r="AI246" s="177"/>
      <c r="AJ246" s="177"/>
      <c r="AK246" s="177"/>
      <c r="AL246" s="177"/>
      <c r="AM246" s="177"/>
      <c r="AN246" s="177"/>
      <c r="AO246" s="177"/>
      <c r="AP246" s="177"/>
      <c r="AQ246" s="177"/>
      <c r="AR246" s="177"/>
      <c r="AS246" s="177"/>
      <c r="AT246" s="178"/>
      <c r="AU246" s="178"/>
      <c r="AV246" s="178"/>
      <c r="AW246" s="178"/>
      <c r="AX246" s="178"/>
      <c r="AY246" s="178"/>
      <c r="AZ246" s="178"/>
      <c r="BA246" s="178"/>
      <c r="BB246" s="178"/>
      <c r="BC246" s="178"/>
      <c r="BD246" s="178"/>
    </row>
    <row r="247" spans="1:56" s="222" customFormat="1" x14ac:dyDescent="0.25">
      <c r="A247" s="4"/>
      <c r="B247" s="176"/>
      <c r="C247" s="179"/>
      <c r="D247" s="161"/>
      <c r="E247" s="161"/>
      <c r="F247" s="98"/>
      <c r="G247" s="155" t="s">
        <v>5</v>
      </c>
      <c r="H247" s="99"/>
      <c r="I247" s="156" t="s">
        <v>4</v>
      </c>
      <c r="J247" s="28"/>
      <c r="K247" s="14"/>
      <c r="L247" s="176"/>
      <c r="M247" s="504"/>
      <c r="N247" s="505"/>
      <c r="O247" s="505"/>
      <c r="P247" s="505"/>
      <c r="Q247" s="505"/>
      <c r="R247" s="505"/>
      <c r="S247" s="506"/>
      <c r="T247" s="28"/>
      <c r="U247" s="321"/>
      <c r="V247" s="327"/>
      <c r="W247" s="327"/>
      <c r="X247" s="327"/>
      <c r="Y247" s="293"/>
      <c r="Z247" s="293"/>
      <c r="AA247" s="293"/>
      <c r="AB247" s="293"/>
      <c r="AC247" s="293"/>
      <c r="AD247" s="178"/>
      <c r="AE247" s="178"/>
      <c r="AF247" s="178"/>
      <c r="AG247" s="178"/>
      <c r="AH247" s="178"/>
      <c r="AI247" s="178"/>
      <c r="AJ247" s="178"/>
      <c r="AK247" s="178"/>
      <c r="AL247" s="178"/>
      <c r="AM247" s="178"/>
      <c r="AN247" s="178"/>
      <c r="AO247" s="178"/>
      <c r="AP247" s="178"/>
      <c r="AQ247" s="178"/>
      <c r="AR247" s="178"/>
      <c r="AS247" s="178"/>
      <c r="AT247" s="177"/>
      <c r="AU247" s="177"/>
      <c r="AV247" s="177"/>
      <c r="AW247" s="177"/>
      <c r="AX247" s="177"/>
      <c r="AY247" s="177"/>
      <c r="AZ247" s="177"/>
      <c r="BA247" s="177"/>
      <c r="BB247" s="177"/>
      <c r="BC247" s="177"/>
      <c r="BD247" s="177"/>
    </row>
    <row r="248" spans="1:56" s="222" customFormat="1" ht="7.5" customHeight="1" x14ac:dyDescent="0.25">
      <c r="A248" s="4"/>
      <c r="B248" s="176"/>
      <c r="C248" s="179"/>
      <c r="D248" s="161"/>
      <c r="E248" s="161"/>
      <c r="F248" s="152"/>
      <c r="G248" s="155"/>
      <c r="H248" s="153"/>
      <c r="I248" s="156"/>
      <c r="J248" s="28"/>
      <c r="K248" s="14"/>
      <c r="L248" s="176"/>
      <c r="M248" s="504"/>
      <c r="N248" s="505"/>
      <c r="O248" s="505"/>
      <c r="P248" s="505"/>
      <c r="Q248" s="505"/>
      <c r="R248" s="505"/>
      <c r="S248" s="506"/>
      <c r="T248" s="28"/>
      <c r="U248" s="321"/>
      <c r="V248" s="327"/>
      <c r="W248" s="327"/>
      <c r="X248" s="327"/>
      <c r="Y248" s="293"/>
      <c r="Z248" s="293"/>
      <c r="AA248" s="293"/>
      <c r="AB248" s="293"/>
      <c r="AC248" s="293"/>
      <c r="AD248" s="177"/>
      <c r="AE248" s="177"/>
      <c r="AF248" s="177"/>
      <c r="AG248" s="177"/>
      <c r="AH248" s="177"/>
      <c r="AI248" s="177"/>
      <c r="AJ248" s="177"/>
      <c r="AK248" s="177"/>
      <c r="AL248" s="177"/>
      <c r="AM248" s="177"/>
      <c r="AN248" s="177"/>
      <c r="AO248" s="177"/>
      <c r="AP248" s="177"/>
      <c r="AQ248" s="177"/>
      <c r="AR248" s="177"/>
      <c r="AS248" s="177"/>
      <c r="AT248" s="177"/>
      <c r="AU248" s="177"/>
      <c r="AV248" s="177"/>
      <c r="AW248" s="177"/>
      <c r="AX248" s="177"/>
      <c r="AY248" s="177"/>
      <c r="AZ248" s="177"/>
      <c r="BA248" s="177"/>
      <c r="BB248" s="177"/>
      <c r="BC248" s="177"/>
      <c r="BD248" s="177"/>
    </row>
    <row r="249" spans="1:56" s="222" customFormat="1" ht="24.6" customHeight="1" x14ac:dyDescent="0.25">
      <c r="A249" s="4"/>
      <c r="B249" s="176"/>
      <c r="C249" s="500" t="s">
        <v>159</v>
      </c>
      <c r="D249" s="475"/>
      <c r="E249" s="475"/>
      <c r="F249" s="475"/>
      <c r="G249" s="475"/>
      <c r="H249" s="475"/>
      <c r="I249" s="476"/>
      <c r="J249" s="28"/>
      <c r="K249" s="14"/>
      <c r="L249" s="176"/>
      <c r="M249" s="504"/>
      <c r="N249" s="505"/>
      <c r="O249" s="505"/>
      <c r="P249" s="505"/>
      <c r="Q249" s="505"/>
      <c r="R249" s="505"/>
      <c r="S249" s="506"/>
      <c r="T249" s="28"/>
      <c r="U249" s="321"/>
      <c r="V249" s="327"/>
      <c r="W249" s="327"/>
      <c r="X249" s="327"/>
      <c r="Y249" s="293"/>
      <c r="Z249" s="293"/>
      <c r="AA249" s="293"/>
      <c r="AB249" s="293"/>
      <c r="AC249" s="293"/>
      <c r="AD249" s="177"/>
      <c r="AE249" s="177"/>
      <c r="AF249" s="177"/>
      <c r="AG249" s="177"/>
      <c r="AH249" s="177"/>
      <c r="AI249" s="177"/>
      <c r="AJ249" s="177"/>
      <c r="AK249" s="177"/>
      <c r="AL249" s="177"/>
      <c r="AM249" s="177"/>
      <c r="AN249" s="177"/>
      <c r="AO249" s="177"/>
      <c r="AP249" s="177"/>
      <c r="AQ249" s="177"/>
      <c r="AR249" s="177"/>
      <c r="AS249" s="177"/>
    </row>
    <row r="250" spans="1:56" s="222" customFormat="1" x14ac:dyDescent="0.25">
      <c r="A250" s="4"/>
      <c r="B250" s="176"/>
      <c r="C250" s="179"/>
      <c r="D250" s="234"/>
      <c r="E250" s="234"/>
      <c r="F250" s="98"/>
      <c r="G250" s="155" t="s">
        <v>5</v>
      </c>
      <c r="H250" s="99"/>
      <c r="I250" s="156" t="s">
        <v>4</v>
      </c>
      <c r="J250" s="28"/>
      <c r="K250" s="14"/>
      <c r="L250" s="176"/>
      <c r="M250" s="504"/>
      <c r="N250" s="505"/>
      <c r="O250" s="505"/>
      <c r="P250" s="505"/>
      <c r="Q250" s="505"/>
      <c r="R250" s="505"/>
      <c r="S250" s="506"/>
      <c r="T250" s="28"/>
      <c r="U250" s="321"/>
      <c r="V250" s="327"/>
      <c r="W250" s="327"/>
      <c r="X250" s="327"/>
      <c r="Y250" s="293"/>
      <c r="Z250" s="293"/>
      <c r="AA250" s="293"/>
      <c r="AB250" s="293"/>
      <c r="AC250" s="293"/>
    </row>
    <row r="251" spans="1:56" ht="6" customHeight="1" x14ac:dyDescent="0.25">
      <c r="B251" s="19"/>
      <c r="C251" s="354"/>
      <c r="D251" s="355"/>
      <c r="E251" s="355"/>
      <c r="F251" s="355"/>
      <c r="G251" s="355"/>
      <c r="H251" s="355"/>
      <c r="I251" s="356"/>
      <c r="J251" s="28"/>
      <c r="L251" s="19"/>
      <c r="M251" s="507"/>
      <c r="N251" s="508"/>
      <c r="O251" s="508"/>
      <c r="P251" s="508"/>
      <c r="Q251" s="508"/>
      <c r="R251" s="508"/>
      <c r="S251" s="509"/>
      <c r="T251" s="28"/>
      <c r="U251" s="321"/>
      <c r="V251" s="327"/>
      <c r="W251" s="327"/>
      <c r="X251" s="327"/>
      <c r="AD251" s="222"/>
      <c r="AE251" s="222"/>
      <c r="AF251" s="222"/>
      <c r="AG251" s="222"/>
      <c r="AH251" s="222"/>
      <c r="AI251" s="222"/>
      <c r="AJ251" s="222"/>
      <c r="AK251" s="222"/>
      <c r="AL251" s="222"/>
      <c r="AM251" s="222"/>
      <c r="AN251" s="222"/>
      <c r="AO251" s="222"/>
      <c r="AP251" s="222"/>
      <c r="AQ251" s="222"/>
      <c r="AR251" s="222"/>
      <c r="AS251" s="222"/>
      <c r="AT251" s="222"/>
      <c r="AU251" s="222"/>
      <c r="AV251" s="222"/>
      <c r="AW251" s="222"/>
      <c r="AX251" s="222"/>
      <c r="AY251" s="222"/>
      <c r="AZ251" s="222"/>
      <c r="BA251" s="222"/>
      <c r="BB251" s="222"/>
      <c r="BC251" s="222"/>
      <c r="BD251" s="222"/>
    </row>
    <row r="252" spans="1:56" ht="13.5" customHeight="1" x14ac:dyDescent="0.25">
      <c r="B252" s="19"/>
      <c r="C252" s="27"/>
      <c r="D252" s="27"/>
      <c r="E252" s="27"/>
      <c r="F252" s="27"/>
      <c r="G252" s="27"/>
      <c r="H252" s="27"/>
      <c r="I252" s="27"/>
      <c r="J252" s="28"/>
      <c r="L252" s="19"/>
      <c r="M252" s="27"/>
      <c r="N252" s="27"/>
      <c r="O252" s="27"/>
      <c r="P252" s="27"/>
      <c r="Q252" s="27"/>
      <c r="R252" s="27"/>
      <c r="S252" s="27"/>
      <c r="T252" s="28"/>
      <c r="U252" s="321"/>
      <c r="V252" s="327"/>
      <c r="W252" s="327"/>
      <c r="X252" s="327"/>
      <c r="AD252" s="222"/>
      <c r="AE252" s="222"/>
      <c r="AF252" s="222"/>
      <c r="AG252" s="222"/>
      <c r="AH252" s="222"/>
      <c r="AI252" s="222"/>
      <c r="AJ252" s="222"/>
      <c r="AK252" s="222"/>
      <c r="AL252" s="222"/>
      <c r="AM252" s="222"/>
      <c r="AN252" s="222"/>
      <c r="AO252" s="222"/>
      <c r="AP252" s="222"/>
      <c r="AQ252" s="222"/>
      <c r="AR252" s="222"/>
      <c r="AS252" s="222"/>
      <c r="AT252" s="222"/>
      <c r="AU252" s="222"/>
      <c r="AV252" s="222"/>
      <c r="AW252" s="222"/>
      <c r="AX252" s="222"/>
      <c r="AY252" s="222"/>
      <c r="AZ252" s="222"/>
      <c r="BA252" s="222"/>
      <c r="BB252" s="222"/>
      <c r="BC252" s="222"/>
      <c r="BD252" s="222"/>
    </row>
    <row r="253" spans="1:56" x14ac:dyDescent="0.25">
      <c r="A253" s="47"/>
      <c r="B253" s="1" t="s">
        <v>11</v>
      </c>
      <c r="C253" s="174"/>
      <c r="D253" s="174"/>
      <c r="E253" s="174"/>
      <c r="F253" s="174"/>
      <c r="G253" s="174"/>
      <c r="H253" s="174"/>
      <c r="I253" s="174"/>
      <c r="J253" s="21"/>
      <c r="K253" s="2"/>
      <c r="L253" s="1" t="s">
        <v>11</v>
      </c>
      <c r="M253" s="174"/>
      <c r="N253" s="174"/>
      <c r="O253" s="174"/>
      <c r="P253" s="174"/>
      <c r="Q253" s="154"/>
      <c r="R253" s="154"/>
      <c r="S253" s="154"/>
      <c r="T253" s="21"/>
      <c r="U253" s="321"/>
      <c r="V253" s="327"/>
      <c r="W253" s="327"/>
      <c r="X253" s="327"/>
      <c r="AD253" s="222"/>
      <c r="AE253" s="222"/>
      <c r="AF253" s="222"/>
      <c r="AG253" s="222"/>
      <c r="AH253" s="222"/>
      <c r="AI253" s="222"/>
      <c r="AJ253" s="222"/>
      <c r="AK253" s="222"/>
      <c r="AL253" s="222"/>
      <c r="AM253" s="222"/>
      <c r="AN253" s="222"/>
      <c r="AO253" s="222"/>
      <c r="AP253" s="222"/>
      <c r="AQ253" s="222"/>
      <c r="AR253" s="222"/>
      <c r="AS253" s="222"/>
      <c r="AT253" s="222"/>
      <c r="AU253" s="222"/>
      <c r="AV253" s="222"/>
      <c r="AW253" s="222"/>
      <c r="AX253" s="222"/>
      <c r="AY253" s="222"/>
      <c r="AZ253" s="222"/>
      <c r="BA253" s="222"/>
      <c r="BB253" s="222"/>
      <c r="BC253" s="222"/>
      <c r="BD253" s="222"/>
    </row>
    <row r="254" spans="1:56" ht="7.5" customHeight="1" x14ac:dyDescent="0.25">
      <c r="A254" s="47"/>
      <c r="B254" s="1"/>
      <c r="C254" s="174"/>
      <c r="D254" s="174"/>
      <c r="E254" s="174"/>
      <c r="F254" s="174"/>
      <c r="G254" s="174"/>
      <c r="H254" s="174"/>
      <c r="I254" s="174"/>
      <c r="J254" s="21"/>
      <c r="K254" s="2"/>
      <c r="L254" s="1"/>
      <c r="M254" s="174"/>
      <c r="N254" s="174"/>
      <c r="O254" s="174"/>
      <c r="P254" s="174"/>
      <c r="Q254" s="154"/>
      <c r="R254" s="154"/>
      <c r="S254" s="154"/>
      <c r="T254" s="21"/>
      <c r="U254" s="321"/>
      <c r="V254" s="327"/>
      <c r="W254" s="327"/>
      <c r="X254" s="327"/>
      <c r="AD254" s="222"/>
      <c r="AE254" s="222"/>
      <c r="AF254" s="222"/>
      <c r="AG254" s="222"/>
      <c r="AH254" s="222"/>
      <c r="AI254" s="222"/>
      <c r="AJ254" s="222"/>
      <c r="AK254" s="222"/>
      <c r="AL254" s="222"/>
      <c r="AM254" s="222"/>
      <c r="AN254" s="222"/>
      <c r="AO254" s="222"/>
      <c r="AP254" s="222"/>
      <c r="AQ254" s="222"/>
      <c r="AR254" s="222"/>
      <c r="AS254" s="222"/>
      <c r="AT254" s="222"/>
      <c r="AU254" s="222"/>
      <c r="AV254" s="222"/>
      <c r="AW254" s="222"/>
      <c r="AX254" s="222"/>
      <c r="AY254" s="222"/>
      <c r="AZ254" s="222"/>
      <c r="BA254" s="222"/>
      <c r="BB254" s="222"/>
      <c r="BC254" s="222"/>
      <c r="BD254" s="222"/>
    </row>
    <row r="255" spans="1:56" x14ac:dyDescent="0.25">
      <c r="A255" s="47"/>
      <c r="B255" s="1"/>
      <c r="C255" s="170" t="s">
        <v>34</v>
      </c>
      <c r="D255" s="171"/>
      <c r="E255" s="172"/>
      <c r="F255" s="223"/>
      <c r="G255" s="224"/>
      <c r="H255" s="224"/>
      <c r="I255" s="173"/>
      <c r="J255" s="21"/>
      <c r="K255" s="2"/>
      <c r="L255" s="1"/>
      <c r="M255" s="595"/>
      <c r="N255" s="596"/>
      <c r="O255" s="597"/>
      <c r="P255" s="225"/>
      <c r="Q255" s="598"/>
      <c r="R255" s="598"/>
      <c r="S255" s="598"/>
      <c r="T255" s="21"/>
      <c r="U255" s="321"/>
      <c r="V255" s="327"/>
      <c r="W255" s="327"/>
      <c r="X255" s="327"/>
      <c r="AD255" s="222"/>
      <c r="AE255" s="222"/>
      <c r="AF255" s="222"/>
      <c r="AG255" s="222"/>
      <c r="AH255" s="222"/>
      <c r="AI255" s="222"/>
      <c r="AJ255" s="222"/>
      <c r="AK255" s="222"/>
      <c r="AL255" s="222"/>
      <c r="AM255" s="222"/>
      <c r="AN255" s="222"/>
      <c r="AO255" s="222"/>
      <c r="AP255" s="222"/>
      <c r="AQ255" s="222"/>
      <c r="AR255" s="222"/>
      <c r="AS255" s="222"/>
    </row>
    <row r="256" spans="1:56" ht="11.25" customHeight="1" x14ac:dyDescent="0.25">
      <c r="B256" s="20"/>
      <c r="C256" s="120"/>
      <c r="D256" s="120"/>
      <c r="E256" s="120"/>
      <c r="F256" s="120"/>
      <c r="G256" s="589"/>
      <c r="H256" s="589"/>
      <c r="I256" s="589"/>
      <c r="J256" s="26"/>
      <c r="L256" s="20"/>
      <c r="M256" s="121"/>
      <c r="N256" s="121"/>
      <c r="O256" s="121"/>
      <c r="P256" s="120"/>
      <c r="Q256" s="120"/>
      <c r="R256" s="120"/>
      <c r="S256" s="120"/>
      <c r="T256" s="26"/>
      <c r="U256" s="321"/>
      <c r="V256" s="327"/>
      <c r="W256" s="327"/>
      <c r="X256" s="327"/>
    </row>
    <row r="257" spans="1:56" ht="24" customHeight="1" x14ac:dyDescent="0.25">
      <c r="B257" s="14"/>
      <c r="C257" s="27"/>
      <c r="D257" s="27"/>
      <c r="E257" s="27"/>
      <c r="F257" s="27"/>
      <c r="G257" s="128"/>
      <c r="H257" s="128"/>
      <c r="I257" s="128"/>
      <c r="J257" s="14"/>
      <c r="L257" s="14"/>
      <c r="M257" s="36"/>
      <c r="N257" s="36"/>
      <c r="O257" s="36"/>
      <c r="P257" s="27"/>
      <c r="Q257" s="27"/>
      <c r="R257" s="27"/>
      <c r="S257" s="27"/>
      <c r="T257" s="14"/>
      <c r="U257" s="335"/>
      <c r="V257" s="326"/>
      <c r="W257" s="326"/>
      <c r="X257" s="326"/>
    </row>
    <row r="258" spans="1:56" x14ac:dyDescent="0.25">
      <c r="U258" s="335"/>
      <c r="V258" s="326"/>
      <c r="W258" s="326"/>
      <c r="X258" s="326"/>
      <c r="Z258" s="282"/>
    </row>
    <row r="259" spans="1:56" x14ac:dyDescent="0.25">
      <c r="U259" s="335"/>
      <c r="V259" s="326"/>
      <c r="W259" s="326"/>
      <c r="X259" s="326"/>
      <c r="Y259" s="325"/>
      <c r="Z259" s="282"/>
    </row>
    <row r="260" spans="1:56" hidden="1" x14ac:dyDescent="0.25">
      <c r="U260" s="335"/>
      <c r="V260" s="326"/>
      <c r="W260" s="326"/>
      <c r="X260" s="326"/>
      <c r="Z260" s="282"/>
      <c r="AA260" s="282"/>
    </row>
    <row r="261" spans="1:56" ht="15" hidden="1" thickBot="1" x14ac:dyDescent="0.3">
      <c r="B261" s="228"/>
      <c r="C261" s="197"/>
      <c r="D261" s="197"/>
      <c r="E261" s="197"/>
      <c r="F261" s="197"/>
      <c r="G261" s="460" t="s">
        <v>110</v>
      </c>
      <c r="H261" s="461"/>
      <c r="I261" s="462"/>
      <c r="J261" s="228"/>
      <c r="K261" s="228"/>
      <c r="L261" s="228"/>
      <c r="M261" s="468" t="s">
        <v>111</v>
      </c>
      <c r="N261" s="469"/>
      <c r="O261" s="470"/>
      <c r="P261" s="321"/>
      <c r="Q261" s="327"/>
      <c r="R261" s="39"/>
      <c r="T261" s="14"/>
      <c r="U261" s="335"/>
      <c r="V261" s="326"/>
      <c r="W261" s="326"/>
      <c r="X261" s="326"/>
      <c r="Z261" s="282"/>
      <c r="AA261" s="282"/>
    </row>
    <row r="262" spans="1:56" ht="15" hidden="1" thickBot="1" x14ac:dyDescent="0.3">
      <c r="B262" s="228"/>
      <c r="C262" s="197"/>
      <c r="D262" s="197"/>
      <c r="E262" s="197"/>
      <c r="F262" s="197"/>
      <c r="G262" s="460" t="s">
        <v>112</v>
      </c>
      <c r="H262" s="461"/>
      <c r="I262" s="462"/>
      <c r="J262" s="228"/>
      <c r="K262" s="228"/>
      <c r="L262" s="228"/>
      <c r="M262" s="468" t="s">
        <v>113</v>
      </c>
      <c r="N262" s="469"/>
      <c r="O262" s="470"/>
      <c r="P262" s="321"/>
      <c r="Q262" s="327"/>
      <c r="R262" s="39"/>
      <c r="T262" s="14"/>
      <c r="U262" s="335"/>
      <c r="V262" s="326"/>
      <c r="W262" s="326"/>
      <c r="X262" s="326"/>
      <c r="Z262" s="282"/>
      <c r="AA262" s="282"/>
    </row>
    <row r="263" spans="1:56" s="192" customFormat="1" ht="15" hidden="1" thickBot="1" x14ac:dyDescent="0.3">
      <c r="A263" s="4"/>
      <c r="B263" s="228"/>
      <c r="C263" s="197"/>
      <c r="D263" s="197"/>
      <c r="E263" s="197"/>
      <c r="F263" s="197"/>
      <c r="G263" s="460" t="s">
        <v>114</v>
      </c>
      <c r="H263" s="461"/>
      <c r="I263" s="462"/>
      <c r="J263" s="228"/>
      <c r="K263" s="228"/>
      <c r="L263" s="228"/>
      <c r="M263" s="468" t="s">
        <v>115</v>
      </c>
      <c r="N263" s="469"/>
      <c r="O263" s="470"/>
      <c r="P263" s="321"/>
      <c r="Q263" s="327"/>
      <c r="R263" s="39"/>
      <c r="S263" s="4"/>
      <c r="T263" s="14"/>
      <c r="U263" s="335"/>
      <c r="V263" s="326"/>
      <c r="W263" s="326"/>
      <c r="X263" s="326"/>
      <c r="Y263" s="293"/>
      <c r="Z263" s="282"/>
      <c r="AA263" s="282"/>
      <c r="AB263" s="282"/>
      <c r="AC263" s="293"/>
      <c r="AD263"/>
      <c r="AE263"/>
      <c r="AF263"/>
      <c r="AG263"/>
      <c r="AH263"/>
      <c r="AI263"/>
      <c r="AJ263"/>
      <c r="AK263"/>
      <c r="AL263"/>
      <c r="AM263"/>
      <c r="AN263"/>
      <c r="AO263"/>
      <c r="AP263"/>
      <c r="AQ263"/>
      <c r="AR263"/>
      <c r="AS263"/>
      <c r="AT263"/>
      <c r="AU263"/>
      <c r="AV263"/>
      <c r="AW263"/>
      <c r="AX263"/>
      <c r="AY263"/>
      <c r="AZ263"/>
      <c r="BA263"/>
      <c r="BB263"/>
      <c r="BC263"/>
      <c r="BD263"/>
    </row>
    <row r="264" spans="1:56" s="192" customFormat="1" ht="15" hidden="1" thickBot="1" x14ac:dyDescent="0.3">
      <c r="A264" s="4"/>
      <c r="B264" s="228"/>
      <c r="C264" s="197"/>
      <c r="D264" s="197"/>
      <c r="E264" s="197"/>
      <c r="F264" s="197"/>
      <c r="G264" s="382"/>
      <c r="H264" s="383"/>
      <c r="I264" s="384"/>
      <c r="J264" s="228"/>
      <c r="K264" s="228"/>
      <c r="L264" s="228"/>
      <c r="M264" s="468" t="s">
        <v>116</v>
      </c>
      <c r="N264" s="469"/>
      <c r="O264" s="470"/>
      <c r="P264" s="321"/>
      <c r="Q264" s="327"/>
      <c r="R264" s="39"/>
      <c r="S264" s="4"/>
      <c r="T264" s="14"/>
      <c r="U264" s="335"/>
      <c r="V264" s="326"/>
      <c r="W264" s="326"/>
      <c r="X264" s="326"/>
      <c r="Y264" s="293"/>
      <c r="Z264" s="282"/>
      <c r="AA264" s="282"/>
      <c r="AB264" s="282"/>
      <c r="AC264" s="293"/>
      <c r="AD264"/>
      <c r="AE264"/>
      <c r="AF264"/>
      <c r="AG264"/>
      <c r="AH264"/>
      <c r="AI264"/>
      <c r="AJ264"/>
      <c r="AK264"/>
      <c r="AL264"/>
      <c r="AM264"/>
      <c r="AN264"/>
      <c r="AO264"/>
      <c r="AP264"/>
      <c r="AQ264"/>
      <c r="AR264"/>
      <c r="AS264"/>
      <c r="AT264"/>
      <c r="AU264"/>
      <c r="AV264"/>
      <c r="AW264"/>
      <c r="AX264"/>
      <c r="AY264"/>
      <c r="AZ264"/>
      <c r="BA264"/>
      <c r="BB264"/>
      <c r="BC264"/>
      <c r="BD264"/>
    </row>
    <row r="265" spans="1:56" s="192" customFormat="1" ht="13.8" hidden="1" thickBot="1" x14ac:dyDescent="0.3">
      <c r="A265" s="4"/>
      <c r="B265" s="180" t="s">
        <v>46</v>
      </c>
      <c r="C265" s="217" t="s">
        <v>40</v>
      </c>
      <c r="D265" s="201"/>
      <c r="E265" s="201"/>
      <c r="F265" s="201"/>
      <c r="G265" s="204">
        <v>1.6</v>
      </c>
      <c r="H265" s="205"/>
      <c r="I265" s="206"/>
      <c r="J265" s="385"/>
      <c r="K265" s="385"/>
      <c r="L265" s="385"/>
      <c r="M265" s="409">
        <v>1.6</v>
      </c>
      <c r="N265" s="203"/>
      <c r="O265" s="198"/>
      <c r="P265" s="321"/>
      <c r="Q265" s="327"/>
      <c r="R265" s="39"/>
      <c r="S265" s="4"/>
      <c r="T265" s="14"/>
      <c r="U265" s="335"/>
      <c r="V265" s="326"/>
      <c r="W265" s="326"/>
      <c r="X265" s="326"/>
      <c r="Y265" s="293"/>
      <c r="Z265" s="282"/>
      <c r="AA265" s="282"/>
      <c r="AB265" s="282"/>
      <c r="AC265" s="293"/>
      <c r="AD265"/>
      <c r="AE265"/>
      <c r="AF265"/>
      <c r="AG265"/>
      <c r="AH265"/>
      <c r="AI265"/>
      <c r="AJ265"/>
      <c r="AK265"/>
      <c r="AL265"/>
      <c r="AM265"/>
      <c r="AN265"/>
      <c r="AO265"/>
      <c r="AP265"/>
      <c r="AQ265"/>
      <c r="AR265"/>
      <c r="AS265"/>
      <c r="AT265"/>
      <c r="AU265"/>
      <c r="AV265"/>
      <c r="AW265"/>
      <c r="AX265"/>
      <c r="AY265"/>
      <c r="AZ265"/>
      <c r="BA265"/>
      <c r="BB265"/>
      <c r="BC265"/>
      <c r="BD265"/>
    </row>
    <row r="266" spans="1:56" s="192" customFormat="1" ht="13.8" hidden="1" thickBot="1" x14ac:dyDescent="0.3">
      <c r="A266" s="4"/>
      <c r="B266" s="180" t="s">
        <v>47</v>
      </c>
      <c r="C266" s="217" t="s">
        <v>41</v>
      </c>
      <c r="D266" s="201"/>
      <c r="E266" s="201"/>
      <c r="F266" s="201"/>
      <c r="G266" s="204">
        <v>1.5</v>
      </c>
      <c r="H266" s="205"/>
      <c r="I266" s="206"/>
      <c r="J266" s="385"/>
      <c r="K266" s="385"/>
      <c r="L266" s="385"/>
      <c r="M266" s="409">
        <v>1.5</v>
      </c>
      <c r="N266" s="203"/>
      <c r="O266" s="198"/>
      <c r="P266" s="321"/>
      <c r="Q266" s="327"/>
      <c r="R266" s="39"/>
      <c r="S266" s="4"/>
      <c r="T266" s="14"/>
      <c r="U266" s="335"/>
      <c r="V266" s="326"/>
      <c r="W266" s="326"/>
      <c r="X266" s="326"/>
      <c r="Y266" s="293"/>
      <c r="Z266" s="282"/>
      <c r="AA266" s="282"/>
      <c r="AB266" s="282"/>
      <c r="AC266" s="282"/>
      <c r="AD266" s="186"/>
      <c r="AE266" s="185"/>
      <c r="AF266" s="185"/>
      <c r="AG266"/>
      <c r="AH266"/>
      <c r="AI266"/>
      <c r="AJ266"/>
      <c r="AK266"/>
      <c r="AL266"/>
      <c r="AM266"/>
      <c r="AN266"/>
      <c r="AO266"/>
      <c r="AP266"/>
      <c r="AQ266"/>
      <c r="AR266"/>
      <c r="AS266"/>
      <c r="AT266"/>
      <c r="AU266"/>
      <c r="AV266"/>
      <c r="AW266"/>
      <c r="AX266"/>
      <c r="AY266"/>
      <c r="AZ266"/>
      <c r="BA266"/>
      <c r="BB266"/>
      <c r="BC266"/>
      <c r="BD266"/>
    </row>
    <row r="267" spans="1:56" s="192" customFormat="1" ht="13.8" hidden="1" thickBot="1" x14ac:dyDescent="0.3">
      <c r="A267" s="4"/>
      <c r="B267" s="180" t="s">
        <v>48</v>
      </c>
      <c r="C267" s="217" t="s">
        <v>83</v>
      </c>
      <c r="D267" s="201"/>
      <c r="E267" s="201"/>
      <c r="F267" s="201"/>
      <c r="G267" s="204">
        <v>1.7</v>
      </c>
      <c r="H267" s="205"/>
      <c r="I267" s="206"/>
      <c r="J267" s="385"/>
      <c r="K267" s="385"/>
      <c r="L267" s="385"/>
      <c r="M267" s="409">
        <v>1.7</v>
      </c>
      <c r="N267" s="203"/>
      <c r="O267" s="198"/>
      <c r="P267" s="321"/>
      <c r="Q267" s="327"/>
      <c r="R267" s="39"/>
      <c r="S267" s="4"/>
      <c r="T267" s="14"/>
      <c r="U267" s="335"/>
      <c r="V267" s="326"/>
      <c r="W267" s="326"/>
      <c r="X267" s="326"/>
      <c r="Y267" s="293"/>
      <c r="Z267" s="282"/>
      <c r="AA267" s="282"/>
      <c r="AB267" s="282"/>
      <c r="AC267" s="282"/>
      <c r="AD267" s="186"/>
      <c r="AE267" s="185"/>
      <c r="AF267" s="185"/>
      <c r="AG267"/>
      <c r="AH267"/>
      <c r="AI267"/>
      <c r="AJ267"/>
      <c r="AK267"/>
      <c r="AL267"/>
      <c r="AM267"/>
      <c r="AN267"/>
      <c r="AO267"/>
      <c r="AP267"/>
      <c r="AQ267"/>
      <c r="AR267"/>
      <c r="AS267"/>
    </row>
    <row r="268" spans="1:56" s="192" customFormat="1" ht="13.8" hidden="1" thickBot="1" x14ac:dyDescent="0.3">
      <c r="A268" s="4"/>
      <c r="B268" s="180" t="s">
        <v>49</v>
      </c>
      <c r="C268" s="217" t="s">
        <v>42</v>
      </c>
      <c r="D268" s="201"/>
      <c r="E268" s="201"/>
      <c r="F268" s="201"/>
      <c r="G268" s="204">
        <v>1.5</v>
      </c>
      <c r="H268" s="205"/>
      <c r="I268" s="206"/>
      <c r="J268" s="385"/>
      <c r="K268" s="385"/>
      <c r="L268" s="385"/>
      <c r="M268" s="409">
        <v>1.5</v>
      </c>
      <c r="N268" s="203"/>
      <c r="O268" s="198"/>
      <c r="P268" s="321"/>
      <c r="Q268" s="327"/>
      <c r="R268" s="39"/>
      <c r="S268" s="4"/>
      <c r="T268" s="14"/>
      <c r="U268" s="335"/>
      <c r="V268" s="326"/>
      <c r="W268" s="326"/>
      <c r="X268" s="326"/>
      <c r="Y268" s="293"/>
      <c r="Z268" s="282"/>
      <c r="AA268" s="282"/>
      <c r="AB268" s="282"/>
      <c r="AC268" s="282"/>
      <c r="AE268" s="185"/>
      <c r="AF268" s="185"/>
    </row>
    <row r="269" spans="1:56" ht="13.8" hidden="1" thickBot="1" x14ac:dyDescent="0.3">
      <c r="B269" s="180" t="s">
        <v>50</v>
      </c>
      <c r="C269" s="217" t="s">
        <v>43</v>
      </c>
      <c r="D269" s="201"/>
      <c r="E269" s="201"/>
      <c r="F269" s="201"/>
      <c r="G269" s="204">
        <v>1.1000000000000001</v>
      </c>
      <c r="H269" s="205"/>
      <c r="I269" s="206"/>
      <c r="J269" s="385"/>
      <c r="K269" s="385"/>
      <c r="L269" s="385"/>
      <c r="M269" s="409">
        <v>1.1000000000000001</v>
      </c>
      <c r="N269" s="203"/>
      <c r="O269" s="198"/>
      <c r="P269" s="321"/>
      <c r="Q269" s="327"/>
      <c r="R269" s="39"/>
      <c r="T269" s="14"/>
      <c r="U269" s="335"/>
      <c r="V269" s="326"/>
      <c r="W269" s="326"/>
      <c r="X269" s="326"/>
      <c r="Z269" s="282"/>
      <c r="AA269" s="282"/>
      <c r="AB269" s="282"/>
      <c r="AC269" s="282"/>
      <c r="AD269" s="192"/>
      <c r="AE269" s="185"/>
      <c r="AF269" s="185"/>
      <c r="AG269" s="192"/>
      <c r="AH269" s="192"/>
      <c r="AI269" s="192"/>
      <c r="AJ269" s="192"/>
      <c r="AK269" s="192"/>
      <c r="AL269" s="192"/>
      <c r="AM269" s="192"/>
      <c r="AN269" s="192"/>
      <c r="AO269" s="192"/>
      <c r="AP269" s="192"/>
      <c r="AQ269" s="192"/>
      <c r="AR269" s="192"/>
      <c r="AS269" s="192"/>
      <c r="AT269" s="192"/>
      <c r="AU269" s="192"/>
      <c r="AV269" s="192"/>
      <c r="AW269" s="192"/>
      <c r="AX269" s="192"/>
      <c r="AY269" s="192"/>
      <c r="AZ269" s="192"/>
      <c r="BA269" s="192"/>
      <c r="BB269" s="192"/>
      <c r="BC269" s="192"/>
      <c r="BD269" s="192"/>
    </row>
    <row r="270" spans="1:56" ht="13.8" hidden="1" thickBot="1" x14ac:dyDescent="0.3">
      <c r="B270" s="180" t="s">
        <v>51</v>
      </c>
      <c r="C270" s="217" t="s">
        <v>84</v>
      </c>
      <c r="D270" s="201"/>
      <c r="E270" s="201"/>
      <c r="F270" s="201"/>
      <c r="G270" s="204">
        <v>1.4</v>
      </c>
      <c r="H270" s="205"/>
      <c r="I270" s="206"/>
      <c r="J270" s="385"/>
      <c r="K270" s="385"/>
      <c r="L270" s="385"/>
      <c r="M270" s="409">
        <v>1.4</v>
      </c>
      <c r="N270" s="203"/>
      <c r="O270" s="198"/>
      <c r="P270" s="321"/>
      <c r="Q270" s="327"/>
      <c r="R270" s="39"/>
      <c r="T270" s="14"/>
      <c r="U270" s="335"/>
      <c r="V270" s="326"/>
      <c r="W270" s="326"/>
      <c r="X270" s="326"/>
      <c r="Z270" s="282"/>
      <c r="AA270" s="282"/>
      <c r="AB270" s="282"/>
      <c r="AC270" s="282"/>
      <c r="AD270" s="192"/>
      <c r="AE270" s="185"/>
      <c r="AF270" s="185"/>
      <c r="AG270" s="192"/>
      <c r="AH270" s="192"/>
      <c r="AI270" s="192"/>
      <c r="AJ270" s="192"/>
      <c r="AK270" s="192"/>
      <c r="AL270" s="192"/>
      <c r="AM270" s="192"/>
      <c r="AN270" s="192"/>
      <c r="AO270" s="192"/>
      <c r="AP270" s="192"/>
      <c r="AQ270" s="192"/>
      <c r="AR270" s="192"/>
      <c r="AS270" s="192"/>
      <c r="AT270" s="192"/>
      <c r="AU270" s="192"/>
      <c r="AV270" s="192"/>
      <c r="AW270" s="192"/>
      <c r="AX270" s="192"/>
      <c r="AY270" s="192"/>
      <c r="AZ270" s="192"/>
      <c r="BA270" s="192"/>
      <c r="BB270" s="192"/>
      <c r="BC270" s="192"/>
      <c r="BD270" s="192"/>
    </row>
    <row r="271" spans="1:56" hidden="1" x14ac:dyDescent="0.25">
      <c r="B271" s="327" t="s">
        <v>53</v>
      </c>
      <c r="C271" s="327" t="s">
        <v>54</v>
      </c>
      <c r="D271" s="327"/>
      <c r="E271" s="327"/>
      <c r="F271" s="327"/>
      <c r="G271" s="327"/>
      <c r="H271" s="327"/>
      <c r="I271" s="327"/>
      <c r="J271" s="327"/>
      <c r="K271" s="327"/>
      <c r="L271" s="327"/>
      <c r="M271" s="410"/>
      <c r="N271" s="327"/>
      <c r="O271" s="327"/>
      <c r="P271" s="327"/>
      <c r="Q271" s="327"/>
      <c r="R271" s="39"/>
      <c r="T271" s="14"/>
      <c r="U271" s="335"/>
      <c r="V271" s="326"/>
      <c r="W271" s="326"/>
      <c r="X271" s="326"/>
      <c r="Z271" s="282"/>
      <c r="AA271" s="282"/>
      <c r="AB271" s="282"/>
      <c r="AC271" s="282"/>
      <c r="AD271" s="192"/>
      <c r="AE271" s="185"/>
      <c r="AF271" s="185"/>
      <c r="AG271" s="192"/>
      <c r="AH271" s="192"/>
      <c r="AI271" s="192"/>
      <c r="AJ271" s="192"/>
      <c r="AK271" s="192"/>
      <c r="AL271" s="192"/>
      <c r="AM271" s="192"/>
      <c r="AN271" s="192"/>
      <c r="AO271" s="192"/>
      <c r="AP271" s="192"/>
      <c r="AQ271" s="192"/>
      <c r="AR271" s="192"/>
      <c r="AS271" s="192"/>
      <c r="AT271" s="192"/>
      <c r="AU271" s="192"/>
      <c r="AV271" s="192"/>
      <c r="AW271" s="192"/>
      <c r="AX271" s="192"/>
      <c r="AY271" s="192"/>
      <c r="AZ271" s="192"/>
      <c r="BA271" s="192"/>
      <c r="BB271" s="192"/>
      <c r="BC271" s="192"/>
      <c r="BD271" s="192"/>
    </row>
    <row r="272" spans="1:56" ht="13.8" hidden="1" thickBot="1" x14ac:dyDescent="0.3">
      <c r="B272" s="180" t="s">
        <v>117</v>
      </c>
      <c r="C272" s="217" t="s">
        <v>118</v>
      </c>
      <c r="D272" s="201"/>
      <c r="E272" s="201"/>
      <c r="F272" s="201"/>
      <c r="G272" s="204">
        <v>750</v>
      </c>
      <c r="H272" s="577" t="s">
        <v>119</v>
      </c>
      <c r="I272" s="578"/>
      <c r="J272" s="385"/>
      <c r="K272" s="385"/>
      <c r="L272" s="385"/>
      <c r="M272" s="409">
        <v>750</v>
      </c>
      <c r="N272" s="579" t="s">
        <v>119</v>
      </c>
      <c r="O272" s="580"/>
      <c r="P272" s="321"/>
      <c r="Q272" s="327"/>
      <c r="R272" s="39"/>
      <c r="T272" s="14"/>
      <c r="U272" s="335"/>
      <c r="V272" s="326"/>
      <c r="W272" s="326"/>
      <c r="X272" s="326"/>
      <c r="Z272" s="325"/>
      <c r="AA272" s="282"/>
      <c r="AB272" s="282"/>
      <c r="AC272" s="282"/>
      <c r="AD272" s="192"/>
      <c r="AE272" s="185"/>
      <c r="AF272" s="185"/>
      <c r="AG272" s="192"/>
      <c r="AH272" s="192"/>
      <c r="AI272" s="192"/>
      <c r="AJ272" s="192"/>
      <c r="AK272" s="192"/>
      <c r="AL272" s="192"/>
      <c r="AM272" s="192"/>
      <c r="AN272" s="192"/>
      <c r="AO272" s="192"/>
      <c r="AP272" s="192"/>
      <c r="AQ272" s="192"/>
      <c r="AR272" s="192"/>
      <c r="AS272" s="192"/>
      <c r="AT272" s="192"/>
      <c r="AU272" s="192"/>
      <c r="AV272" s="192"/>
      <c r="AW272" s="192"/>
      <c r="AX272" s="192"/>
      <c r="AY272" s="192"/>
      <c r="AZ272" s="192"/>
      <c r="BA272" s="192"/>
      <c r="BB272" s="192"/>
      <c r="BC272" s="192"/>
      <c r="BD272" s="192"/>
    </row>
    <row r="273" spans="2:45" hidden="1" x14ac:dyDescent="0.25">
      <c r="B273" s="180" t="s">
        <v>53</v>
      </c>
      <c r="C273" s="199" t="s">
        <v>54</v>
      </c>
      <c r="D273" s="199"/>
      <c r="E273" s="199" t="s">
        <v>120</v>
      </c>
      <c r="F273" s="199" t="s">
        <v>120</v>
      </c>
      <c r="G273" s="199" t="s">
        <v>120</v>
      </c>
      <c r="H273" s="199" t="s">
        <v>120</v>
      </c>
      <c r="I273" s="199" t="s">
        <v>120</v>
      </c>
      <c r="J273" s="199" t="s">
        <v>120</v>
      </c>
      <c r="K273" s="199"/>
      <c r="L273" s="199" t="s">
        <v>120</v>
      </c>
      <c r="M273" s="199" t="s">
        <v>120</v>
      </c>
      <c r="N273" s="199" t="s">
        <v>120</v>
      </c>
      <c r="O273" s="199" t="s">
        <v>120</v>
      </c>
      <c r="P273" s="199" t="s">
        <v>120</v>
      </c>
      <c r="Q273" s="199" t="s">
        <v>120</v>
      </c>
      <c r="R273" s="39"/>
      <c r="T273" s="14"/>
      <c r="U273" s="335"/>
      <c r="V273" s="326"/>
      <c r="W273" s="326"/>
      <c r="X273" s="326"/>
      <c r="Z273" s="325"/>
      <c r="AA273" s="282"/>
      <c r="AB273" s="282"/>
      <c r="AC273" s="282"/>
      <c r="AD273" s="192"/>
      <c r="AE273" s="185"/>
      <c r="AF273" s="185"/>
      <c r="AG273" s="192"/>
      <c r="AH273" s="192"/>
      <c r="AI273" s="192"/>
      <c r="AJ273" s="192"/>
      <c r="AK273" s="192"/>
      <c r="AL273" s="192"/>
      <c r="AM273" s="192"/>
      <c r="AN273" s="192"/>
      <c r="AO273" s="192"/>
      <c r="AP273" s="192"/>
      <c r="AQ273" s="192"/>
      <c r="AR273" s="192"/>
      <c r="AS273" s="192"/>
    </row>
    <row r="274" spans="2:45" ht="13.8" hidden="1" thickBot="1" x14ac:dyDescent="0.3">
      <c r="B274" s="180" t="s">
        <v>53</v>
      </c>
      <c r="C274" s="200" t="s">
        <v>6</v>
      </c>
      <c r="D274" s="212"/>
      <c r="E274" s="212"/>
      <c r="F274" s="213"/>
      <c r="G274" s="468" t="s">
        <v>9</v>
      </c>
      <c r="H274" s="469"/>
      <c r="I274" s="470"/>
      <c r="J274" s="228"/>
      <c r="K274" s="228"/>
      <c r="L274" s="228"/>
      <c r="M274" s="180" t="s">
        <v>123</v>
      </c>
      <c r="N274" s="228"/>
      <c r="O274" s="228"/>
      <c r="P274" s="228"/>
      <c r="Q274" s="385"/>
      <c r="R274" s="39"/>
      <c r="T274" s="14"/>
      <c r="U274" s="321"/>
      <c r="V274" s="336"/>
      <c r="W274" s="336"/>
      <c r="X274" s="327"/>
      <c r="Z274" s="325"/>
      <c r="AA274" s="325"/>
      <c r="AB274" s="282"/>
      <c r="AC274" s="282"/>
      <c r="AE274" s="185"/>
      <c r="AF274" s="185"/>
    </row>
    <row r="275" spans="2:45" ht="13.8" hidden="1" thickBot="1" x14ac:dyDescent="0.3">
      <c r="B275" s="180" t="s">
        <v>121</v>
      </c>
      <c r="C275" s="217" t="s">
        <v>44</v>
      </c>
      <c r="D275" s="218"/>
      <c r="E275" s="218"/>
      <c r="F275" s="219"/>
      <c r="G275" s="202">
        <v>3100</v>
      </c>
      <c r="H275" s="203"/>
      <c r="I275" s="198"/>
      <c r="J275" s="228"/>
      <c r="K275" s="228"/>
      <c r="L275" s="228"/>
      <c r="M275" s="180" t="s">
        <v>85</v>
      </c>
      <c r="N275" s="228"/>
      <c r="O275" s="228"/>
      <c r="P275" s="228"/>
      <c r="Q275" s="385"/>
      <c r="U275" s="321"/>
      <c r="V275" s="336"/>
      <c r="W275" s="336"/>
      <c r="X275" s="327"/>
      <c r="Z275" s="325"/>
      <c r="AB275" s="282"/>
      <c r="AC275" s="282"/>
      <c r="AE275" s="185"/>
      <c r="AF275" s="185"/>
    </row>
    <row r="276" spans="2:45" ht="13.8" hidden="1" thickBot="1" x14ac:dyDescent="0.3">
      <c r="B276" s="180" t="s">
        <v>122</v>
      </c>
      <c r="C276" s="217" t="s">
        <v>45</v>
      </c>
      <c r="D276" s="218"/>
      <c r="E276" s="218"/>
      <c r="F276" s="219"/>
      <c r="G276" s="202">
        <v>2900</v>
      </c>
      <c r="H276" s="203"/>
      <c r="I276" s="198"/>
      <c r="J276" s="228"/>
      <c r="K276" s="228"/>
      <c r="L276" s="228"/>
      <c r="M276" s="180" t="s">
        <v>86</v>
      </c>
      <c r="N276" s="228"/>
      <c r="O276" s="228"/>
      <c r="P276" s="228"/>
      <c r="Q276" s="385"/>
      <c r="U276" s="321"/>
      <c r="V276" s="336"/>
      <c r="W276" s="336"/>
      <c r="X276" s="327"/>
      <c r="Z276" s="325"/>
      <c r="AA276" s="325"/>
      <c r="AB276" s="282"/>
      <c r="AC276" s="282"/>
      <c r="AE276" s="185"/>
      <c r="AF276" s="185"/>
    </row>
    <row r="277" spans="2:45" x14ac:dyDescent="0.25">
      <c r="H277" s="4"/>
      <c r="I277" s="4"/>
      <c r="K277" s="4"/>
      <c r="L277" s="38"/>
      <c r="M277" s="39"/>
      <c r="O277" s="14"/>
      <c r="U277" s="321"/>
      <c r="V277" s="336"/>
      <c r="W277" s="336"/>
      <c r="X277" s="327"/>
      <c r="Z277" s="325"/>
      <c r="AA277" s="325"/>
      <c r="AC277" s="282"/>
      <c r="AE277" s="185"/>
      <c r="AF277" s="185"/>
    </row>
    <row r="278" spans="2:45" x14ac:dyDescent="0.25">
      <c r="H278" s="4"/>
      <c r="I278" s="4"/>
      <c r="K278" s="4"/>
      <c r="L278" s="38"/>
      <c r="M278" s="39"/>
      <c r="O278" s="14"/>
      <c r="U278" s="321"/>
      <c r="V278" s="336"/>
      <c r="W278" s="336"/>
      <c r="X278" s="327"/>
      <c r="Z278" s="325"/>
      <c r="AA278" s="325"/>
      <c r="AC278" s="282"/>
      <c r="AE278" s="185"/>
      <c r="AF278" s="185"/>
    </row>
    <row r="279" spans="2:45" x14ac:dyDescent="0.25">
      <c r="H279" s="4"/>
      <c r="I279" s="4"/>
      <c r="K279" s="4"/>
      <c r="L279" s="38"/>
      <c r="M279" s="39"/>
      <c r="O279" s="14"/>
      <c r="U279" s="321"/>
      <c r="V279" s="336"/>
      <c r="W279" s="336"/>
      <c r="X279" s="327"/>
      <c r="Z279" s="325"/>
      <c r="AA279" s="325"/>
      <c r="AC279" s="282"/>
      <c r="AE279" s="185"/>
      <c r="AF279" s="185"/>
    </row>
    <row r="280" spans="2:45" x14ac:dyDescent="0.25">
      <c r="H280" s="4"/>
      <c r="I280" s="4"/>
      <c r="K280" s="4"/>
      <c r="L280" s="38"/>
      <c r="M280" s="39"/>
      <c r="O280" s="14"/>
      <c r="U280" s="321"/>
      <c r="V280" s="336"/>
      <c r="W280" s="336"/>
      <c r="X280" s="327"/>
      <c r="Z280" s="325"/>
      <c r="AA280" s="325"/>
    </row>
    <row r="281" spans="2:45" x14ac:dyDescent="0.25">
      <c r="H281" s="4"/>
      <c r="I281" s="4"/>
      <c r="K281" s="4"/>
      <c r="L281" s="38"/>
      <c r="M281" s="39"/>
      <c r="O281" s="14"/>
      <c r="U281" s="321"/>
      <c r="V281" s="336"/>
      <c r="W281" s="336"/>
      <c r="X281" s="327"/>
      <c r="Z281" s="325"/>
      <c r="AA281" s="325"/>
    </row>
    <row r="282" spans="2:45" x14ac:dyDescent="0.25">
      <c r="H282" s="4"/>
      <c r="I282" s="4"/>
      <c r="K282" s="4"/>
      <c r="L282" s="38"/>
      <c r="M282" s="39"/>
      <c r="O282" s="14"/>
      <c r="U282" s="321"/>
      <c r="V282" s="336"/>
      <c r="W282" s="336"/>
      <c r="X282" s="327"/>
      <c r="Z282" s="325"/>
      <c r="AA282" s="325"/>
    </row>
    <row r="283" spans="2:45" x14ac:dyDescent="0.25">
      <c r="H283" s="4"/>
      <c r="I283" s="4"/>
      <c r="K283" s="4"/>
      <c r="L283" s="38"/>
      <c r="M283" s="39"/>
      <c r="O283" s="14"/>
      <c r="U283" s="321"/>
      <c r="V283" s="336"/>
      <c r="W283" s="336"/>
      <c r="X283" s="327"/>
      <c r="Z283" s="325"/>
      <c r="AA283" s="325"/>
    </row>
    <row r="284" spans="2:45" x14ac:dyDescent="0.25">
      <c r="H284" s="4"/>
      <c r="I284" s="4"/>
      <c r="K284" s="4"/>
      <c r="L284" s="38"/>
      <c r="M284" s="39"/>
      <c r="O284" s="14"/>
      <c r="U284" s="321"/>
      <c r="V284" s="336"/>
      <c r="W284" s="336"/>
      <c r="X284" s="327"/>
      <c r="Z284" s="325"/>
      <c r="AA284" s="325"/>
    </row>
    <row r="285" spans="2:45" x14ac:dyDescent="0.25">
      <c r="H285" s="4"/>
      <c r="I285" s="4"/>
      <c r="K285" s="4"/>
      <c r="L285" s="38"/>
      <c r="M285" s="39"/>
      <c r="O285" s="14"/>
      <c r="U285" s="321"/>
      <c r="V285" s="336"/>
      <c r="W285" s="336"/>
      <c r="X285" s="327"/>
      <c r="Z285" s="325"/>
      <c r="AA285" s="325"/>
    </row>
    <row r="286" spans="2:45" x14ac:dyDescent="0.25">
      <c r="H286" s="4"/>
      <c r="I286" s="4"/>
      <c r="K286" s="4"/>
      <c r="L286" s="38"/>
      <c r="M286" s="39"/>
      <c r="O286" s="14"/>
      <c r="U286" s="321"/>
      <c r="V286" s="336"/>
      <c r="W286" s="336"/>
      <c r="X286" s="327"/>
      <c r="Z286" s="325"/>
      <c r="AA286" s="325"/>
    </row>
    <row r="287" spans="2:45" x14ac:dyDescent="0.25">
      <c r="H287" s="4"/>
      <c r="I287" s="4"/>
      <c r="K287" s="4"/>
      <c r="L287" s="38"/>
      <c r="M287" s="39"/>
      <c r="O287" s="14"/>
      <c r="U287" s="321"/>
      <c r="V287" s="336"/>
      <c r="W287" s="336"/>
      <c r="X287" s="327"/>
      <c r="Z287" s="325"/>
      <c r="AA287" s="325"/>
    </row>
    <row r="288" spans="2:45" x14ac:dyDescent="0.25">
      <c r="H288" s="4"/>
      <c r="I288" s="4"/>
      <c r="K288" s="4"/>
      <c r="L288" s="38"/>
      <c r="M288" s="39"/>
      <c r="O288" s="14"/>
      <c r="U288" s="321"/>
      <c r="V288" s="336"/>
      <c r="W288" s="336"/>
      <c r="X288" s="327"/>
      <c r="AA288" s="325"/>
    </row>
    <row r="289" spans="8:27" x14ac:dyDescent="0.25">
      <c r="H289" s="4"/>
      <c r="I289" s="4"/>
      <c r="K289" s="4"/>
      <c r="L289" s="38"/>
      <c r="M289" s="39"/>
      <c r="O289" s="14"/>
      <c r="U289" s="321"/>
      <c r="V289" s="336"/>
      <c r="W289" s="336"/>
      <c r="X289" s="327"/>
      <c r="AA289" s="325"/>
    </row>
    <row r="290" spans="8:27" x14ac:dyDescent="0.25">
      <c r="H290" s="4"/>
      <c r="I290" s="4"/>
      <c r="K290" s="4"/>
      <c r="L290" s="38"/>
      <c r="M290" s="39"/>
      <c r="O290" s="14"/>
    </row>
  </sheetData>
  <sheetProtection algorithmName="SHA-512" hashValue="u6Tl/9xpXnUrGUKJ4W0gl6CQbfA8yq6wTR/500R0ygfVqMfnWNXQs6fnY4I6ERsWS5b4gXyLajJcMuc0CIfXHA==" saltValue="FZDduUDnFcvcvyhX+EiH7A==" spinCount="100000" sheet="1" objects="1" scenarios="1"/>
  <sortState xmlns:xlrd2="http://schemas.microsoft.com/office/spreadsheetml/2017/richdata2" ref="R371:R372">
    <sortCondition descending="1" ref="R371:R372"/>
  </sortState>
  <mergeCells count="256">
    <mergeCell ref="M263:O263"/>
    <mergeCell ref="G121:H121"/>
    <mergeCell ref="B119:I119"/>
    <mergeCell ref="L119:S119"/>
    <mergeCell ref="M99:N99"/>
    <mergeCell ref="M100:N100"/>
    <mergeCell ref="M101:N101"/>
    <mergeCell ref="G261:I261"/>
    <mergeCell ref="R169:S169"/>
    <mergeCell ref="O158:P158"/>
    <mergeCell ref="M203:S203"/>
    <mergeCell ref="E145:H145"/>
    <mergeCell ref="E162:F162"/>
    <mergeCell ref="H162:I162"/>
    <mergeCell ref="E166:F166"/>
    <mergeCell ref="A198:J198"/>
    <mergeCell ref="C173:I173"/>
    <mergeCell ref="C182:I182"/>
    <mergeCell ref="C183:E183"/>
    <mergeCell ref="C191:G191"/>
    <mergeCell ref="H191:I191"/>
    <mergeCell ref="M191:Q191"/>
    <mergeCell ref="G256:I256"/>
    <mergeCell ref="C221:E221"/>
    <mergeCell ref="E98:F98"/>
    <mergeCell ref="E99:F99"/>
    <mergeCell ref="C203:I203"/>
    <mergeCell ref="C207:I208"/>
    <mergeCell ref="L155:S155"/>
    <mergeCell ref="B147:I147"/>
    <mergeCell ref="L147:S147"/>
    <mergeCell ref="B149:E150"/>
    <mergeCell ref="G149:H149"/>
    <mergeCell ref="L149:O150"/>
    <mergeCell ref="Q149:R149"/>
    <mergeCell ref="M255:O255"/>
    <mergeCell ref="Q255:S255"/>
    <mergeCell ref="R166:S166"/>
    <mergeCell ref="E158:F158"/>
    <mergeCell ref="H158:I158"/>
    <mergeCell ref="C209:E209"/>
    <mergeCell ref="O99:P99"/>
    <mergeCell ref="O100:P100"/>
    <mergeCell ref="O101:P101"/>
    <mergeCell ref="L116:Q116"/>
    <mergeCell ref="B116:G116"/>
    <mergeCell ref="M264:O264"/>
    <mergeCell ref="H272:I272"/>
    <mergeCell ref="N272:O272"/>
    <mergeCell ref="G274:I274"/>
    <mergeCell ref="B111:I111"/>
    <mergeCell ref="L111:S111"/>
    <mergeCell ref="L43:O43"/>
    <mergeCell ref="H78:I78"/>
    <mergeCell ref="F43:I43"/>
    <mergeCell ref="Q64:R64"/>
    <mergeCell ref="L64:P65"/>
    <mergeCell ref="B136:I136"/>
    <mergeCell ref="L85:N86"/>
    <mergeCell ref="L88:N89"/>
    <mergeCell ref="P88:S89"/>
    <mergeCell ref="L58:P59"/>
    <mergeCell ref="Q61:R61"/>
    <mergeCell ref="B74:I74"/>
    <mergeCell ref="L66:S66"/>
    <mergeCell ref="B64:F65"/>
    <mergeCell ref="B91:E92"/>
    <mergeCell ref="L91:O92"/>
    <mergeCell ref="M262:O262"/>
    <mergeCell ref="G263:I263"/>
    <mergeCell ref="G64:H64"/>
    <mergeCell ref="B72:I72"/>
    <mergeCell ref="L81:S81"/>
    <mergeCell ref="B75:I75"/>
    <mergeCell ref="L75:S75"/>
    <mergeCell ref="B69:I69"/>
    <mergeCell ref="O39:P39"/>
    <mergeCell ref="B41:E43"/>
    <mergeCell ref="B88:D89"/>
    <mergeCell ref="O80:R80"/>
    <mergeCell ref="B83:I83"/>
    <mergeCell ref="L83:S83"/>
    <mergeCell ref="F85:I86"/>
    <mergeCell ref="P85:S86"/>
    <mergeCell ref="B73:I73"/>
    <mergeCell ref="B68:I68"/>
    <mergeCell ref="B66:I66"/>
    <mergeCell ref="B85:D86"/>
    <mergeCell ref="Q53:R53"/>
    <mergeCell ref="P43:S43"/>
    <mergeCell ref="F45:I45"/>
    <mergeCell ref="L69:S69"/>
    <mergeCell ref="B81:I81"/>
    <mergeCell ref="B71:I71"/>
    <mergeCell ref="B23:G23"/>
    <mergeCell ref="B34:I34"/>
    <mergeCell ref="L34:S34"/>
    <mergeCell ref="L29:S29"/>
    <mergeCell ref="B29:I29"/>
    <mergeCell ref="G61:H61"/>
    <mergeCell ref="G58:H58"/>
    <mergeCell ref="F41:I41"/>
    <mergeCell ref="E39:F39"/>
    <mergeCell ref="Q58:R58"/>
    <mergeCell ref="B53:F54"/>
    <mergeCell ref="L53:P54"/>
    <mergeCell ref="B58:F59"/>
    <mergeCell ref="G53:H53"/>
    <mergeCell ref="B46:I46"/>
    <mergeCell ref="L46:S46"/>
    <mergeCell ref="P45:S45"/>
    <mergeCell ref="B50:E51"/>
    <mergeCell ref="B27:G28"/>
    <mergeCell ref="L50:O51"/>
    <mergeCell ref="B61:F62"/>
    <mergeCell ref="L61:P62"/>
    <mergeCell ref="R39:S39"/>
    <mergeCell ref="H39:I39"/>
    <mergeCell ref="B20:G21"/>
    <mergeCell ref="G4:I4"/>
    <mergeCell ref="Q4:S4"/>
    <mergeCell ref="D5:I5"/>
    <mergeCell ref="N5:S5"/>
    <mergeCell ref="F6:G6"/>
    <mergeCell ref="H6:I6"/>
    <mergeCell ref="B9:G10"/>
    <mergeCell ref="B15:G15"/>
    <mergeCell ref="B7:C7"/>
    <mergeCell ref="B12:G13"/>
    <mergeCell ref="B17:G18"/>
    <mergeCell ref="E80:I80"/>
    <mergeCell ref="E127:H127"/>
    <mergeCell ref="O127:R127"/>
    <mergeCell ref="G124:H124"/>
    <mergeCell ref="B123:D123"/>
    <mergeCell ref="B124:D124"/>
    <mergeCell ref="L124:N124"/>
    <mergeCell ref="L123:N123"/>
    <mergeCell ref="L122:N122"/>
    <mergeCell ref="E100:F100"/>
    <mergeCell ref="E101:F101"/>
    <mergeCell ref="E102:F102"/>
    <mergeCell ref="O102:P102"/>
    <mergeCell ref="F88:I89"/>
    <mergeCell ref="M102:N102"/>
    <mergeCell ref="Q123:R123"/>
    <mergeCell ref="G122:H122"/>
    <mergeCell ref="E96:F96"/>
    <mergeCell ref="C97:D97"/>
    <mergeCell ref="E97:F97"/>
    <mergeCell ref="H116:I116"/>
    <mergeCell ref="R116:S116"/>
    <mergeCell ref="E95:F95"/>
    <mergeCell ref="E105:H105"/>
    <mergeCell ref="E211:H211"/>
    <mergeCell ref="C229:I229"/>
    <mergeCell ref="C230:I230"/>
    <mergeCell ref="C246:I246"/>
    <mergeCell ref="C249:I249"/>
    <mergeCell ref="C238:I243"/>
    <mergeCell ref="O211:R211"/>
    <mergeCell ref="M205:S205"/>
    <mergeCell ref="M216:S251"/>
    <mergeCell ref="F209:I209"/>
    <mergeCell ref="C225:I226"/>
    <mergeCell ref="G262:I262"/>
    <mergeCell ref="C99:D99"/>
    <mergeCell ref="C100:D100"/>
    <mergeCell ref="A108:J108"/>
    <mergeCell ref="Q124:R124"/>
    <mergeCell ref="G123:H123"/>
    <mergeCell ref="Q122:R122"/>
    <mergeCell ref="M97:N97"/>
    <mergeCell ref="M98:N98"/>
    <mergeCell ref="O105:R105"/>
    <mergeCell ref="E117:H117"/>
    <mergeCell ref="O117:R117"/>
    <mergeCell ref="M261:O261"/>
    <mergeCell ref="C219:I219"/>
    <mergeCell ref="C233:I234"/>
    <mergeCell ref="C222:I222"/>
    <mergeCell ref="C223:E223"/>
    <mergeCell ref="C217:I217"/>
    <mergeCell ref="C205:I205"/>
    <mergeCell ref="C224:I224"/>
    <mergeCell ref="C218:I218"/>
    <mergeCell ref="M207:S208"/>
    <mergeCell ref="M209:O209"/>
    <mergeCell ref="P209:S209"/>
    <mergeCell ref="L121:N121"/>
    <mergeCell ref="B122:D122"/>
    <mergeCell ref="Q121:R121"/>
    <mergeCell ref="C190:G190"/>
    <mergeCell ref="H190:I190"/>
    <mergeCell ref="M190:Q190"/>
    <mergeCell ref="R190:S190"/>
    <mergeCell ref="L129:S129"/>
    <mergeCell ref="B131:I131"/>
    <mergeCell ref="L131:S131"/>
    <mergeCell ref="O95:P95"/>
    <mergeCell ref="O96:P96"/>
    <mergeCell ref="O97:P97"/>
    <mergeCell ref="C101:D101"/>
    <mergeCell ref="C102:D102"/>
    <mergeCell ref="M95:N95"/>
    <mergeCell ref="M96:N96"/>
    <mergeCell ref="A106:J106"/>
    <mergeCell ref="A107:J107"/>
    <mergeCell ref="C95:D95"/>
    <mergeCell ref="C96:D96"/>
    <mergeCell ref="C98:D98"/>
    <mergeCell ref="O98:P98"/>
    <mergeCell ref="U137:X137"/>
    <mergeCell ref="U139:X139"/>
    <mergeCell ref="Q134:R134"/>
    <mergeCell ref="G132:H132"/>
    <mergeCell ref="G134:H134"/>
    <mergeCell ref="H169:I169"/>
    <mergeCell ref="B155:I155"/>
    <mergeCell ref="C138:I138"/>
    <mergeCell ref="C142:I142"/>
    <mergeCell ref="H144:I144"/>
    <mergeCell ref="H166:I166"/>
    <mergeCell ref="Q132:R132"/>
    <mergeCell ref="O162:P162"/>
    <mergeCell ref="R162:S162"/>
    <mergeCell ref="O145:R145"/>
    <mergeCell ref="R144:S144"/>
    <mergeCell ref="O166:P166"/>
    <mergeCell ref="R158:S158"/>
    <mergeCell ref="H152:I152"/>
    <mergeCell ref="R152:S152"/>
    <mergeCell ref="B113:E114"/>
    <mergeCell ref="L113:O114"/>
    <mergeCell ref="G113:H113"/>
    <mergeCell ref="Q113:R113"/>
    <mergeCell ref="M195:Q195"/>
    <mergeCell ref="R195:S195"/>
    <mergeCell ref="M192:Q192"/>
    <mergeCell ref="R192:S192"/>
    <mergeCell ref="C193:G193"/>
    <mergeCell ref="H193:I193"/>
    <mergeCell ref="M193:Q193"/>
    <mergeCell ref="R193:S193"/>
    <mergeCell ref="C194:G194"/>
    <mergeCell ref="H194:I194"/>
    <mergeCell ref="M194:Q194"/>
    <mergeCell ref="R194:S194"/>
    <mergeCell ref="C192:G192"/>
    <mergeCell ref="H192:I192"/>
    <mergeCell ref="C195:G195"/>
    <mergeCell ref="H195:I195"/>
    <mergeCell ref="R191:S191"/>
    <mergeCell ref="H126:I126"/>
    <mergeCell ref="R126:S126"/>
    <mergeCell ref="B121:D121"/>
  </mergeCells>
  <pageMargins left="0.43307086614173229" right="0.23622047244094491" top="0.55118110236220474" bottom="0.35433070866141736" header="0.23622047244094491" footer="0.31496062992125984"/>
  <pageSetup paperSize="9" scale="75" fitToHeight="3" orientation="portrait" r:id="rId1"/>
  <headerFooter alignWithMargins="0">
    <oddHeader>&amp;L&amp;"Arial,Fett"&amp;15Anlage zur Beschreibung der Maßnahmen&amp;R&amp;8Datum der Bearbeitung   &amp;D&amp;"Arial,Fett"&amp;18
F  &amp;"Arial,Standard"&amp;10Festbetragsfinanzierung</oddHeader>
    <oddFooter>&amp;R&amp;8&amp;F</oddFooter>
  </headerFooter>
  <rowBreaks count="2" manualBreakCount="2">
    <brk id="108" max="20" man="1"/>
    <brk id="198" max="19"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Aufforstungen</vt:lpstr>
      <vt:lpstr>Aufforstungen!Druckbereich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Wolf, Loreen</cp:lastModifiedBy>
  <cp:lastPrinted>2026-01-30T11:13:12Z</cp:lastPrinted>
  <dcterms:created xsi:type="dcterms:W3CDTF">2003-06-26T06:41:09Z</dcterms:created>
  <dcterms:modified xsi:type="dcterms:W3CDTF">2026-02-11T11:26:55Z</dcterms:modified>
</cp:coreProperties>
</file>