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showInkAnnotation="0" codeName="DieseArbeitsmappe"/>
  <mc:AlternateContent xmlns:mc="http://schemas.openxmlformats.org/markup-compatibility/2006">
    <mc:Choice Requires="x15">
      <x15ac:absPath xmlns:x15ac="http://schemas.microsoft.com/office/spreadsheetml/2010/11/ac" url="X:\IN-pkw\"/>
    </mc:Choice>
  </mc:AlternateContent>
  <xr:revisionPtr revIDLastSave="0" documentId="13_ncr:1_{5355CDC4-4292-420A-8826-FE7AD4E3E09B}" xr6:coauthVersionLast="47" xr6:coauthVersionMax="47" xr10:uidLastSave="{00000000-0000-0000-0000-000000000000}"/>
  <bookViews>
    <workbookView xWindow="384" yWindow="384" windowWidth="21612" windowHeight="12564" xr2:uid="{00000000-000D-0000-FFFF-FFFF00000000}"/>
  </bookViews>
  <sheets>
    <sheet name="Anlage zum Antrag" sheetId="19" r:id="rId1"/>
    <sheet name="Anlage zum Verwendungsnachweis" sheetId="20" r:id="rId2"/>
  </sheets>
  <definedNames>
    <definedName name="_xlnm.Print_Area" localSheetId="0">'Anlage zum Antrag'!$A$1:$J$151</definedName>
    <definedName name="_xlnm.Print_Area" localSheetId="1">'Anlage zum Verwendungsnachweis'!$A$1:$J$125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 i="20" l="1"/>
  <c r="I1" i="20"/>
  <c r="B14" i="19" l="1"/>
  <c r="B23" i="19"/>
  <c r="B21" i="19"/>
  <c r="B20" i="19"/>
  <c r="B27" i="19"/>
  <c r="B26" i="19"/>
  <c r="B24" i="19"/>
  <c r="B17" i="19"/>
  <c r="E96" i="20" l="1"/>
  <c r="E129" i="19"/>
  <c r="H123" i="19" s="1"/>
  <c r="B15" i="19"/>
  <c r="E71" i="20"/>
  <c r="B71" i="20"/>
  <c r="I102" i="19"/>
  <c r="C105" i="19"/>
  <c r="B90" i="19"/>
  <c r="C91" i="19" s="1"/>
  <c r="B98" i="19"/>
  <c r="C99" i="19" s="1"/>
  <c r="I103" i="19" l="1"/>
  <c r="O164" i="19"/>
  <c r="E92" i="20"/>
  <c r="E94" i="20"/>
  <c r="H92" i="20" s="1"/>
  <c r="M149" i="20"/>
  <c r="M148" i="20"/>
  <c r="M147" i="20"/>
  <c r="M146" i="20"/>
  <c r="M145" i="20"/>
  <c r="M144" i="20"/>
  <c r="M143" i="20"/>
  <c r="M142" i="20"/>
  <c r="M141" i="20"/>
  <c r="M140" i="20"/>
  <c r="M139" i="20"/>
  <c r="M138" i="20"/>
  <c r="M137" i="20"/>
  <c r="M133" i="20"/>
  <c r="M131" i="20"/>
  <c r="I117" i="19" l="1"/>
  <c r="C102" i="19" l="1"/>
  <c r="C92" i="19"/>
  <c r="F81" i="19"/>
  <c r="G136" i="19"/>
  <c r="B18" i="19"/>
  <c r="G132" i="19" l="1"/>
  <c r="O137" i="20"/>
  <c r="O158" i="19"/>
  <c r="O131" i="20" s="1"/>
  <c r="O176" i="19"/>
  <c r="O149" i="20" s="1"/>
  <c r="O169" i="19"/>
  <c r="O142" i="20" s="1"/>
  <c r="O165" i="19"/>
  <c r="O138" i="20" s="1"/>
  <c r="O166" i="19"/>
  <c r="O139" i="20" s="1"/>
  <c r="O167" i="19"/>
  <c r="O140" i="20" s="1"/>
  <c r="O168" i="19"/>
  <c r="O141" i="20" s="1"/>
  <c r="O170" i="19"/>
  <c r="O143" i="20" s="1"/>
  <c r="O171" i="19"/>
  <c r="O144" i="20" s="1"/>
  <c r="O172" i="19"/>
  <c r="O145" i="20" s="1"/>
  <c r="O173" i="19"/>
  <c r="O146" i="20" s="1"/>
  <c r="O174" i="19"/>
  <c r="O147" i="20" s="1"/>
  <c r="O175" i="19"/>
  <c r="O148" i="20" s="1"/>
  <c r="O160" i="19"/>
  <c r="O133" i="20" s="1"/>
  <c r="G56" i="20" l="1"/>
  <c r="B18" i="20" l="1"/>
  <c r="B16" i="20"/>
  <c r="B14" i="20"/>
  <c r="B12" i="20"/>
  <c r="G66" i="20" l="1"/>
  <c r="B67" i="20" s="1"/>
  <c r="C68" i="20" s="1"/>
  <c r="I72" i="20" l="1"/>
  <c r="G102" i="19"/>
  <c r="D71" i="20" l="1"/>
  <c r="G71" i="20"/>
  <c r="C73" i="20" s="1"/>
  <c r="G80" i="20"/>
  <c r="I86" i="20" s="1"/>
  <c r="I71" i="20" l="1"/>
  <c r="I74" i="20" s="1"/>
  <c r="D7" i="20"/>
  <c r="F29" i="20"/>
  <c r="C71" i="20" l="1"/>
  <c r="E105" i="20"/>
  <c r="E103" i="20"/>
  <c r="E101" i="20"/>
  <c r="F44" i="20"/>
  <c r="I101" i="20" s="1"/>
  <c r="F31" i="20"/>
  <c r="F33" i="20"/>
  <c r="F35" i="20"/>
  <c r="B13" i="20"/>
  <c r="B15" i="20"/>
  <c r="F56" i="20"/>
  <c r="I103" i="20" l="1"/>
  <c r="G103" i="20" s="1"/>
  <c r="G101" i="20"/>
  <c r="I105" i="19"/>
  <c r="I105" i="20"/>
  <c r="G105" i="20" s="1"/>
  <c r="G134" i="19" l="1"/>
  <c r="H107" i="20"/>
  <c r="H138"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Heilken, Martin</author>
    <author>Ute Elberfeld</author>
  </authors>
  <commentList>
    <comment ref="C54" authorId="0" shapeId="0" xr:uid="{FFE1A235-0760-4DB1-A2E9-199190C82232}">
      <text>
        <r>
          <rPr>
            <b/>
            <sz val="8"/>
            <color indexed="81"/>
            <rFont val="Segoe UI"/>
            <family val="2"/>
          </rPr>
          <t>Anmerkung:</t>
        </r>
        <r>
          <rPr>
            <sz val="8"/>
            <color indexed="81"/>
            <rFont val="Segoe UI"/>
            <family val="2"/>
          </rPr>
          <t xml:space="preserve">
«Ausreichend mit Naturverjüngung bestockte Flächenanteile, die aufgrund ihrer Größe, Form oder Struktur die Ausweisung einer eigenen Bestandeseinheit rechtfertigen und in denen Ergänzungen zur Wiederbewaldung nicht sinnvoll durchzuführen sind, sind herauszurechnen.»</t>
        </r>
      </text>
    </comment>
    <comment ref="C57" authorId="0" shapeId="0" xr:uid="{5F529847-011D-4A5B-9DC5-439064E5A7EE}">
      <text>
        <r>
          <rPr>
            <b/>
            <sz val="9"/>
            <color indexed="81"/>
            <rFont val="Segoe UI"/>
            <family val="2"/>
          </rPr>
          <t xml:space="preserve">Anmerkung:
</t>
        </r>
        <r>
          <rPr>
            <sz val="8"/>
            <color indexed="81"/>
            <rFont val="Segoe UI"/>
            <family val="2"/>
          </rPr>
          <t xml:space="preserve">«Es ist keine schematische Verteilung erforderlich. Die erforderlichen mindestens 400 Pflanzen / ha können einzeln, in Nestern, Trupps oder Gruppen eingebracht werden. Entscheidend ist, dass die 400 Pflanzen grob gleichmäßig verteilt werden. Ein räumlicher Zusammenhang zwischen den eingebrachten Pflanzen (Einzeln, Gruppen, Trupps) muss erkennbar sein.“
</t>
        </r>
      </text>
    </comment>
    <comment ref="C60" authorId="0" shapeId="0" xr:uid="{65B1343E-B742-449A-AD66-22070148D6E5}">
      <text>
        <r>
          <rPr>
            <b/>
            <sz val="9"/>
            <color indexed="81"/>
            <rFont val="Segoe UI"/>
            <family val="2"/>
          </rPr>
          <t xml:space="preserve">Anmerkung:
</t>
        </r>
        <r>
          <rPr>
            <sz val="8"/>
            <color indexed="81"/>
            <rFont val="Segoe UI"/>
            <family val="2"/>
          </rPr>
          <t>«Die gleichzeitige Pflanzung von nicht förderfähigen Baumarten wie Fichte und Hemlocktanne schließt die Förderung aus, vorhandene Fichte ist jedoch förderunschädlich.»
«Für die Standortgerechtigkeit ist kein Nachweis erforderlich. Eine nachvollziehbare forstfachliche Einschätzung unter Berücksichtigung der Örtlichkeit ist ausreichend. Bei zur Vernässung neigenden Standorten müssen die entsprechenden Baumarten (wie z. B. (Moor-) Birke, Roterle, Stieleiche, Flatterulme, Aspe, Weide, Winterlinde, ggf. noch Roteiche sowie Weißtanne + japanische Lärche) gepflanzt werden. Auf trockenen Standorten müssen je nach Nährstoffversorgung die entsprechenden Baumarten gewählt worden sein.»</t>
        </r>
      </text>
    </comment>
    <comment ref="G87" authorId="0" shapeId="0" xr:uid="{00000000-0006-0000-0000-000001000000}">
      <text>
        <r>
          <rPr>
            <b/>
            <sz val="8"/>
            <color indexed="81"/>
            <rFont val="Tahoma"/>
            <family val="2"/>
          </rPr>
          <t>Anmerkung:</t>
        </r>
        <r>
          <rPr>
            <sz val="8"/>
            <color indexed="81"/>
            <rFont val="Tahoma"/>
            <family val="2"/>
          </rPr>
          <t xml:space="preserve">
max. vier Nachkommastellen einzugeben</t>
        </r>
      </text>
    </comment>
    <comment ref="B102" authorId="1" shapeId="0" xr:uid="{00000000-0006-0000-0000-000002000000}">
      <text>
        <r>
          <rPr>
            <b/>
            <sz val="8"/>
            <color indexed="81"/>
            <rFont val="Arial"/>
            <family val="2"/>
          </rPr>
          <t xml:space="preserve">
     Kennziffern für WET (Extremwetter-RL)
------------------------------------------------------------------
2.4.3.1 Initialbegründung
</t>
        </r>
        <r>
          <rPr>
            <sz val="8"/>
            <color indexed="81"/>
            <rFont val="Arial"/>
            <family val="2"/>
          </rPr>
          <t>10                 Pflege zur Übernahme vorhandener NVI
11                 Künstliche Begründung</t>
        </r>
        <r>
          <rPr>
            <b/>
            <sz val="8"/>
            <color indexed="81"/>
            <rFont val="Arial"/>
            <family val="2"/>
          </rPr>
          <t xml:space="preserve">
------------------------------------------------------------------
2.4.3.2
WET       Hauptbaumarten    Nebenbaumarten                                  
                   50 - 70 %            20 - 40 %                       </t>
        </r>
        <r>
          <rPr>
            <sz val="8"/>
            <color indexed="81"/>
            <rFont val="Arial"/>
            <family val="2"/>
          </rPr>
          <t xml:space="preserve">
------------------------------------------------------------------
12                 Eiche               Bu oder HBu                                     
13                 Eiche               Edel-LH ***                             </t>
        </r>
        <r>
          <rPr>
            <u/>
            <sz val="8"/>
            <color indexed="81"/>
            <rFont val="Arial"/>
            <family val="2"/>
          </rPr>
          <t xml:space="preserve">
14                 Eiche               Birke / Kiefer                       </t>
        </r>
        <r>
          <rPr>
            <sz val="8"/>
            <color indexed="81"/>
            <rFont val="Arial"/>
            <family val="2"/>
          </rPr>
          <t xml:space="preserve">             
20                 Buche              nicht vorgegeben              
21                 Buche              Eiche oder Roteiche                 
23                 Buche              Edel-NH ***                                   
27                 Buche              Lärche                               
28                 Buche              Fi, WT oder KT                 
</t>
        </r>
        <r>
          <rPr>
            <u/>
            <sz val="8"/>
            <color indexed="81"/>
            <rFont val="Arial"/>
            <family val="2"/>
          </rPr>
          <t xml:space="preserve">29                 Buche              Douglasie                          </t>
        </r>
        <r>
          <rPr>
            <sz val="8"/>
            <color indexed="81"/>
            <rFont val="Arial"/>
            <family val="2"/>
          </rPr>
          <t xml:space="preserve">
31                 Edel-LH            Eiche + (Hain-) Buche      
</t>
        </r>
        <r>
          <rPr>
            <u/>
            <sz val="8"/>
            <color indexed="81"/>
            <rFont val="Arial"/>
            <family val="2"/>
          </rPr>
          <t>32                 Edel-LH            Bu / HBu                         _</t>
        </r>
        <r>
          <rPr>
            <sz val="8"/>
            <color indexed="81"/>
            <rFont val="Arial"/>
            <family val="2"/>
          </rPr>
          <t xml:space="preserve">
40                 Schwarzerle     ***                                           
</t>
        </r>
        <r>
          <rPr>
            <u/>
            <sz val="8"/>
            <color indexed="81"/>
            <rFont val="Arial"/>
            <family val="2"/>
          </rPr>
          <t xml:space="preserve">44                 Moorbirke        Schwarzerle                   </t>
        </r>
      </text>
    </comment>
    <comment ref="D102" authorId="0" shapeId="0" xr:uid="{00000000-0006-0000-0000-000003000000}">
      <text>
        <r>
          <rPr>
            <b/>
            <sz val="9"/>
            <color indexed="81"/>
            <rFont val="Segoe UI"/>
            <family val="2"/>
          </rPr>
          <t xml:space="preserve">Anmerkung:
</t>
        </r>
        <r>
          <rPr>
            <sz val="9"/>
            <color indexed="81"/>
            <rFont val="Segoe UI"/>
            <family val="2"/>
          </rPr>
          <t>Falls für einen WET mehrere Baumarten mit verschiedenen Pflanzverbänden einzutragen sind, nutzen Sie bitte das Ausfüllfeld in der &lt; Fachlichen Stellunganhme &gt; für Anmerkungen.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Heilken, Martin</author>
    <author>Ute Elberfeld</author>
    <author>Schürmann, Heiko</author>
  </authors>
  <commentList>
    <comment ref="B42" authorId="0" shapeId="0" xr:uid="{00000000-0006-0000-0100-000001000000}">
      <text>
        <r>
          <rPr>
            <b/>
            <sz val="9"/>
            <color indexed="81"/>
            <rFont val="Segoe UI"/>
            <family val="2"/>
          </rPr>
          <t xml:space="preserve">Nr. 2.4.1.2 
</t>
        </r>
        <r>
          <rPr>
            <sz val="8"/>
            <color indexed="81"/>
            <rFont val="Segoe UI"/>
            <family val="2"/>
          </rPr>
          <t>«(…) forstfachliche Stellungnahmen und Planungen zur Bestandesbegründung sowie Leitung und Koordinierung  von Wiederbewaldungen, die gefördert werden nach Nummer 2.4.3 [der Ex-RL] »</t>
        </r>
      </text>
    </comment>
    <comment ref="F56" authorId="0" shapeId="0" xr:uid="{00000000-0006-0000-0100-000002000000}">
      <text>
        <r>
          <rPr>
            <b/>
            <sz val="8"/>
            <color indexed="81"/>
            <rFont val="Tahoma"/>
            <family val="2"/>
          </rPr>
          <t>Anmerkung:</t>
        </r>
        <r>
          <rPr>
            <sz val="8"/>
            <color indexed="81"/>
            <rFont val="Tahoma"/>
            <family val="2"/>
          </rPr>
          <t xml:space="preserve">
max. vier Nachkommastellen einzugeben</t>
        </r>
      </text>
    </comment>
    <comment ref="B71" authorId="1" shapeId="0" xr:uid="{F105F561-741E-49D3-9C85-8D5A9B5A302D}">
      <text>
        <r>
          <rPr>
            <b/>
            <sz val="8"/>
            <color indexed="81"/>
            <rFont val="Arial"/>
            <family val="2"/>
          </rPr>
          <t xml:space="preserve">
     Kennziffern für WET (Extremwetter-RL)
------------------------------------------------------------------
2.4.3.1 Initialbegründung
</t>
        </r>
        <r>
          <rPr>
            <sz val="8"/>
            <color indexed="81"/>
            <rFont val="Arial"/>
            <family val="2"/>
          </rPr>
          <t>10                 Pflege zur Übernahme vorhandener NVI
11                 Künstliche Begründung</t>
        </r>
        <r>
          <rPr>
            <b/>
            <sz val="8"/>
            <color indexed="81"/>
            <rFont val="Arial"/>
            <family val="2"/>
          </rPr>
          <t xml:space="preserve">
------------------------------------------------------------------
2.4.3.2
WET       Hauptbaumarten    Nebenbaumarten                                  
                   50 - 70 %            20 - 40 %                       </t>
        </r>
        <r>
          <rPr>
            <sz val="8"/>
            <color indexed="81"/>
            <rFont val="Arial"/>
            <family val="2"/>
          </rPr>
          <t xml:space="preserve">
------------------------------------------------------------------
12                 Eiche               Bu oder HBu                                     
13                 Eiche               Edel-LH ***                             </t>
        </r>
        <r>
          <rPr>
            <u/>
            <sz val="8"/>
            <color indexed="81"/>
            <rFont val="Arial"/>
            <family val="2"/>
          </rPr>
          <t xml:space="preserve">
14                 Eiche               Birke / Kiefer                       </t>
        </r>
        <r>
          <rPr>
            <sz val="8"/>
            <color indexed="81"/>
            <rFont val="Arial"/>
            <family val="2"/>
          </rPr>
          <t xml:space="preserve">             
20                 Buche              nicht vorgegeben              
21                 Buche              Eiche oder Roteiche                 
23                 Buche              Edel-NH ***                                   
27                 Buche              Lärche                               
28                 Buche              Fi, WT oder KT                 
</t>
        </r>
        <r>
          <rPr>
            <u/>
            <sz val="8"/>
            <color indexed="81"/>
            <rFont val="Arial"/>
            <family val="2"/>
          </rPr>
          <t xml:space="preserve">29                 Buche              Douglasie                          </t>
        </r>
        <r>
          <rPr>
            <sz val="8"/>
            <color indexed="81"/>
            <rFont val="Arial"/>
            <family val="2"/>
          </rPr>
          <t xml:space="preserve">
31                 Edel-LH            Eiche + (Hain-) Buche      
</t>
        </r>
        <r>
          <rPr>
            <u/>
            <sz val="8"/>
            <color indexed="81"/>
            <rFont val="Arial"/>
            <family val="2"/>
          </rPr>
          <t>32                 Edel-LH            Bu / HBu                         _</t>
        </r>
        <r>
          <rPr>
            <sz val="8"/>
            <color indexed="81"/>
            <rFont val="Arial"/>
            <family val="2"/>
          </rPr>
          <t xml:space="preserve">
40                 Schwarzerle     ***                                           
</t>
        </r>
        <r>
          <rPr>
            <u/>
            <sz val="8"/>
            <color indexed="81"/>
            <rFont val="Arial"/>
            <family val="2"/>
          </rPr>
          <t xml:space="preserve">44                 Moorbirke        Schwarzerle                   </t>
        </r>
      </text>
    </comment>
    <comment ref="D71" authorId="0" shapeId="0" xr:uid="{00000000-0006-0000-0100-000004000000}">
      <text>
        <r>
          <rPr>
            <b/>
            <sz val="9"/>
            <color indexed="81"/>
            <rFont val="Segoe UI"/>
            <family val="2"/>
          </rPr>
          <t xml:space="preserve">Anmerkung:
</t>
        </r>
        <r>
          <rPr>
            <sz val="9"/>
            <color indexed="81"/>
            <rFont val="Segoe UI"/>
            <family val="2"/>
          </rPr>
          <t>Falls für einen WET mehrere Baumarten mit verschiedenen Pflanzverbänden einzutragen sind, nutzen Sie bitte das Ausfüllfeld in der &lt; Fachlichen Stellunganhme &gt; für Anmerkungen.</t>
        </r>
      </text>
    </comment>
    <comment ref="I71" authorId="0" shapeId="0" xr:uid="{00000000-0006-0000-0100-000005000000}">
      <text>
        <r>
          <rPr>
            <b/>
            <sz val="9"/>
            <color indexed="81"/>
            <rFont val="Segoe UI"/>
            <family val="2"/>
          </rPr>
          <t xml:space="preserve">Anmerkung:
</t>
        </r>
        <r>
          <rPr>
            <sz val="9"/>
            <color indexed="81"/>
            <rFont val="Segoe UI"/>
            <family val="2"/>
          </rPr>
          <t>Falls für einen WET mehrere Baumarten mit verschiedenen Pflanzverbänden einzutragen sind, nutzen Sie bitte das Ausfüllfeld in der &lt; Fachlichen Stellunganhme &gt; für Anmerkungen.</t>
        </r>
      </text>
    </comment>
    <comment ref="I74" authorId="2" shapeId="0" xr:uid="{00000000-0006-0000-0100-000006000000}">
      <text>
        <r>
          <rPr>
            <sz val="9"/>
            <color indexed="81"/>
            <rFont val="Segoe UI"/>
            <family val="2"/>
          </rPr>
          <t xml:space="preserve">
vom Bewilligungsbetrag sind für Pflegemaßnahmen  
  - bei 2.4.3.1:   470 EUR je Hektar oder
  - bei 2.4.3.2:   940 EUR je Hektar abzuziehen. 
Die Auszahlung beantragen Sie bitte nach dem Pflegeeingriff.</t>
        </r>
      </text>
    </comment>
    <comment ref="H107" authorId="0" shapeId="0" xr:uid="{00000000-0006-0000-0100-000008000000}">
      <text>
        <r>
          <rPr>
            <b/>
            <sz val="9"/>
            <color indexed="81"/>
            <rFont val="Segoe UI"/>
            <family val="2"/>
          </rPr>
          <t>Anmerkung:</t>
        </r>
        <r>
          <rPr>
            <sz val="9"/>
            <color indexed="81"/>
            <rFont val="Segoe UI"/>
            <family val="2"/>
          </rPr>
          <t xml:space="preserve">
ggf. prüfen, ob in den Zeilen 10 bis 18 etwas eingetragen ist</t>
        </r>
      </text>
    </comment>
    <comment ref="F112" authorId="2" shapeId="0" xr:uid="{00000000-0006-0000-0100-000009000000}">
      <text>
        <r>
          <rPr>
            <sz val="9"/>
            <color indexed="81"/>
            <rFont val="Segoe UI"/>
            <family val="2"/>
          </rPr>
          <t>Bitte tragen Sie hier die Namen der am Antrag beteiligten Mitglieder und den auf Sie entfallenden Förderbetrag ein
 (Begründung: Mittelung an Finanzämter)</t>
        </r>
        <r>
          <rPr>
            <b/>
            <sz val="9"/>
            <color indexed="81"/>
            <rFont val="Segoe UI"/>
            <family val="2"/>
          </rPr>
          <t xml:space="preserve">
</t>
        </r>
      </text>
    </comment>
  </commentList>
</comments>
</file>

<file path=xl/sharedStrings.xml><?xml version="1.0" encoding="utf-8"?>
<sst xmlns="http://schemas.openxmlformats.org/spreadsheetml/2006/main" count="264" uniqueCount="125">
  <si>
    <t>nein</t>
  </si>
  <si>
    <t>ja</t>
  </si>
  <si>
    <t xml:space="preserve">  nein</t>
  </si>
  <si>
    <t xml:space="preserve">  ja</t>
  </si>
  <si>
    <t xml:space="preserve">  Folgende Belege sind beigefügt:</t>
  </si>
  <si>
    <t xml:space="preserve">  Antragsteller</t>
  </si>
  <si>
    <t xml:space="preserve">  Durchführung wie geplant</t>
  </si>
  <si>
    <r>
      <t xml:space="preserve">  zum </t>
    </r>
    <r>
      <rPr>
        <b/>
        <sz val="8"/>
        <rFont val="Arial"/>
        <family val="2"/>
      </rPr>
      <t>Verwendungsnachweis</t>
    </r>
    <r>
      <rPr>
        <sz val="8"/>
        <rFont val="Arial"/>
        <family val="2"/>
      </rPr>
      <t xml:space="preserve"> vom</t>
    </r>
  </si>
  <si>
    <t>bitte ankreuzen</t>
  </si>
  <si>
    <t>bis …</t>
  </si>
  <si>
    <t xml:space="preserve">  Durchf.-Zeitraum von</t>
  </si>
  <si>
    <t xml:space="preserve">  I. ANTRAGSDATEN</t>
  </si>
  <si>
    <t xml:space="preserve">  I. VERWENDUNGSNACHWEISDATEN</t>
  </si>
  <si>
    <t xml:space="preserve">  (Art, Ort, Durchführungszeitraum)</t>
  </si>
  <si>
    <t xml:space="preserve">  lfd. Metern Länge</t>
  </si>
  <si>
    <t xml:space="preserve">  in ha</t>
  </si>
  <si>
    <t>Summe EUR</t>
  </si>
  <si>
    <t>Summe €</t>
  </si>
  <si>
    <t>EUR / ha</t>
  </si>
  <si>
    <t>Karte  (Maßstab 1 : 25.000)</t>
  </si>
  <si>
    <t>Lieferschein</t>
  </si>
  <si>
    <t xml:space="preserve">   ha</t>
  </si>
  <si>
    <t xml:space="preserve">  Flächenermittlungsverfahren</t>
  </si>
  <si>
    <t xml:space="preserve">  Weisergatter auf Fläche von ...</t>
  </si>
  <si>
    <t xml:space="preserve">  für eine Umzäunung von …</t>
  </si>
  <si>
    <t xml:space="preserve"> in ha</t>
  </si>
  <si>
    <t xml:space="preserve"> in %</t>
  </si>
  <si>
    <t xml:space="preserve">  bitte ankreuzen:</t>
  </si>
  <si>
    <t xml:space="preserve">  Gemarkung</t>
  </si>
  <si>
    <t xml:space="preserve">  Flur / Flurstück</t>
  </si>
  <si>
    <t xml:space="preserve">  Unterabteilung</t>
  </si>
  <si>
    <t>Nr. 2.4.1</t>
  </si>
  <si>
    <t>Nr. 2.4.8</t>
  </si>
  <si>
    <t>Nr. 2.4.9</t>
  </si>
  <si>
    <t xml:space="preserve">  Gesamtfördersumme dieses Antrags (in EUR)</t>
  </si>
  <si>
    <t>Pflanz-
verband</t>
  </si>
  <si>
    <t xml:space="preserve">  Nr. 2.4.9 Anlage von Weisergattern</t>
  </si>
  <si>
    <t>Maßnahme</t>
  </si>
  <si>
    <t>2,4,3,1,</t>
  </si>
  <si>
    <t>2,4,3,2,</t>
  </si>
  <si>
    <t>WET</t>
  </si>
  <si>
    <t>eingeschränkt</t>
  </si>
  <si>
    <t>voll</t>
  </si>
  <si>
    <t>kompatibel mit FFH-Lebensraumtyp?</t>
  </si>
  <si>
    <t>Standardmaßnahme</t>
  </si>
  <si>
    <t xml:space="preserve">     lfd. M.</t>
  </si>
  <si>
    <r>
      <t xml:space="preserve">  Fläche </t>
    </r>
    <r>
      <rPr>
        <u/>
        <sz val="8"/>
        <rFont val="Arial"/>
        <family val="2"/>
      </rPr>
      <t>ges. Anpflanzung</t>
    </r>
  </si>
  <si>
    <t xml:space="preserve">  Möglicher Förderbetrag für b) Waldrand:</t>
  </si>
  <si>
    <t>Nr. 2.4.3.x</t>
  </si>
  <si>
    <t xml:space="preserve">  Nr. 2.4.9     Anlage von Weisergattern</t>
  </si>
  <si>
    <t xml:space="preserve">  Höhe des NH-Anteils im Vorbestand</t>
  </si>
  <si>
    <t xml:space="preserve">  Nr. 2.4.3.1 und 2.4.3.2  Wiederbewaldung</t>
  </si>
  <si>
    <t>Verjüngungsplan</t>
  </si>
  <si>
    <t>Maßnahmenplan</t>
  </si>
  <si>
    <r>
      <t xml:space="preserve">  (ganz oder tlw. ja=</t>
    </r>
    <r>
      <rPr>
        <b/>
        <sz val="8"/>
        <rFont val="Arial"/>
        <family val="2"/>
      </rPr>
      <t>J</t>
    </r>
    <r>
      <rPr>
        <sz val="8"/>
        <rFont val="Arial"/>
        <family val="2"/>
      </rPr>
      <t>, nein=</t>
    </r>
    <r>
      <rPr>
        <b/>
        <sz val="8"/>
        <rFont val="Arial"/>
        <family val="2"/>
      </rPr>
      <t>N</t>
    </r>
    <r>
      <rPr>
        <sz val="8"/>
        <rFont val="Arial"/>
        <family val="2"/>
      </rPr>
      <t>)</t>
    </r>
  </si>
  <si>
    <t xml:space="preserve">  Initialbegründung oder Wiederbewaldung im Standardverband</t>
  </si>
  <si>
    <t xml:space="preserve">  geplanter Anteil heimischen Laubholzes</t>
  </si>
  <si>
    <r>
      <t xml:space="preserve">(in % der </t>
    </r>
    <r>
      <rPr>
        <b/>
        <u/>
        <sz val="8"/>
        <rFont val="Arial"/>
        <family val="2"/>
      </rPr>
      <t>Gesamt</t>
    </r>
    <r>
      <rPr>
        <sz val="8"/>
        <rFont val="Arial"/>
        <family val="2"/>
      </rPr>
      <t>-Pflanzung)</t>
    </r>
  </si>
  <si>
    <t>Pflege zur Übernahme vorhand. NV</t>
  </si>
  <si>
    <t>Künstliche Begründung</t>
  </si>
  <si>
    <t>komplett</t>
  </si>
  <si>
    <t>Eiche-Buche/Hainbuche</t>
  </si>
  <si>
    <t>Eiche-Edellaubbäume</t>
  </si>
  <si>
    <t>Buchenmischwald</t>
  </si>
  <si>
    <t>Buche-Eiche/Roteiche</t>
  </si>
  <si>
    <t>Buche-Edellaubbäume</t>
  </si>
  <si>
    <t>Buche-Lärche</t>
  </si>
  <si>
    <t>Buche-Fichte/Tanne</t>
  </si>
  <si>
    <t>Buche-Douglasie</t>
  </si>
  <si>
    <t>Edellaubbäume (trocken)</t>
  </si>
  <si>
    <t>Edellaubbäume (frisch)</t>
  </si>
  <si>
    <t>Schwarzerle</t>
  </si>
  <si>
    <t>Birke-Schwarzerle</t>
  </si>
  <si>
    <t>Wiederbewaldungsform / Waldentwicklungstyp</t>
  </si>
  <si>
    <t xml:space="preserve">   (auch bei Maßnahmen nach 2.4.3.1 Ex-RL)</t>
  </si>
  <si>
    <t xml:space="preserve">   Waldrand - in laufenden Metern</t>
  </si>
  <si>
    <t xml:space="preserve">   Falls kein Waldaußenrand angelegt wird, bitte begründen, warum nicht. </t>
  </si>
  <si>
    <t xml:space="preserve">  ha</t>
  </si>
  <si>
    <t xml:space="preserve">  Nr. 2.4.1.2  Vorarbeiten (zusammen mit Nr. 2.4.3 zu bewilligen)</t>
  </si>
  <si>
    <t>Antragsteller</t>
  </si>
  <si>
    <t>Pflanz-verband</t>
  </si>
  <si>
    <t>Eiche-Birke/Kiefer</t>
  </si>
  <si>
    <r>
      <rPr>
        <b/>
        <sz val="8"/>
        <rFont val="Arial"/>
        <family val="2"/>
      </rPr>
      <t xml:space="preserve">  </t>
    </r>
    <r>
      <rPr>
        <b/>
        <u/>
        <sz val="8"/>
        <rFont val="Arial"/>
        <family val="2"/>
      </rPr>
      <t>Maßnahme</t>
    </r>
  </si>
  <si>
    <t xml:space="preserve">  Waldrand</t>
  </si>
  <si>
    <r>
      <t xml:space="preserve">  </t>
    </r>
    <r>
      <rPr>
        <b/>
        <sz val="10"/>
        <rFont val="Arial"/>
        <family val="2"/>
      </rPr>
      <t>Nur bei FBG-Anträgen:</t>
    </r>
    <r>
      <rPr>
        <sz val="10"/>
        <rFont val="Arial"/>
        <family val="2"/>
      </rPr>
      <t xml:space="preserve"> beteiligte Waldbesitzer</t>
    </r>
  </si>
  <si>
    <t>EUR</t>
  </si>
  <si>
    <r>
      <t xml:space="preserve">  Förderbetrag</t>
    </r>
    <r>
      <rPr>
        <sz val="8"/>
        <rFont val="Arial"/>
        <family val="2"/>
      </rPr>
      <t>:</t>
    </r>
  </si>
  <si>
    <t xml:space="preserve">  Möglicher Förderbetrag für Anpflanzung: </t>
  </si>
  <si>
    <t xml:space="preserve">  lfd. M.</t>
  </si>
  <si>
    <t xml:space="preserve">  EUR</t>
  </si>
  <si>
    <r>
      <t xml:space="preserve">  Förderbetrag in EUR</t>
    </r>
    <r>
      <rPr>
        <sz val="9"/>
        <rFont val="Arial"/>
        <family val="2"/>
      </rPr>
      <t xml:space="preserve"> :</t>
    </r>
  </si>
  <si>
    <t xml:space="preserve">  Anteil heimischen Laubholzes nach Maßnahmendurchführung</t>
  </si>
  <si>
    <t xml:space="preserve">  Anzahl Weisegatter</t>
  </si>
  <si>
    <t xml:space="preserve">  Stück</t>
  </si>
  <si>
    <t xml:space="preserve">  Stück </t>
  </si>
  <si>
    <t xml:space="preserve">  Anzahl Weisergatter</t>
  </si>
  <si>
    <r>
      <t xml:space="preserve">  NB.: bei Auszahlung gesamte 940 EUR für </t>
    </r>
    <r>
      <rPr>
        <u/>
        <sz val="9"/>
        <color rgb="FFFF0000"/>
        <rFont val="Arial"/>
        <family val="2"/>
      </rPr>
      <t>zwei</t>
    </r>
    <r>
      <rPr>
        <sz val="9"/>
        <color rgb="FFFF0000"/>
        <rFont val="Arial"/>
        <family val="2"/>
      </rPr>
      <t xml:space="preserve"> Pflegemaßnahmen abgezogen !!</t>
    </r>
  </si>
  <si>
    <r>
      <t xml:space="preserve">  NB.: </t>
    </r>
    <r>
      <rPr>
        <u/>
        <sz val="10"/>
        <color rgb="FFFF0000"/>
        <rFont val="Arial"/>
        <family val="2"/>
      </rPr>
      <t>zweite</t>
    </r>
    <r>
      <rPr>
        <sz val="10"/>
        <color rgb="FFFF0000"/>
        <rFont val="Arial"/>
        <family val="2"/>
      </rPr>
      <t xml:space="preserve"> Pflegemaßnahme zu 470 EUR bei der Ausz. abgezogen !!!!</t>
    </r>
  </si>
  <si>
    <r>
      <t xml:space="preserve">  Ist Ast </t>
    </r>
    <r>
      <rPr>
        <b/>
        <sz val="8"/>
        <rFont val="Arial"/>
        <family val="2"/>
      </rPr>
      <t xml:space="preserve">Mitglied </t>
    </r>
    <r>
      <rPr>
        <sz val="8"/>
        <rFont val="Arial"/>
        <family val="2"/>
      </rPr>
      <t>eines forstwirtschaftlichen
  Zusammenschlusses, der eine Zuwendung 
  im Rahmen der "Direkten Förderung" erhält?</t>
    </r>
  </si>
  <si>
    <t>Nr. 2.4.3.1 und  2.4.3.2</t>
  </si>
  <si>
    <t xml:space="preserve">  Möglicher Förderbetrag:  </t>
  </si>
  <si>
    <t xml:space="preserve">  Möglicher Gesamtförderbetrag dieses Antrags (in EUR)</t>
  </si>
  <si>
    <t>Diesen Gesamtförderbetrag übernehmen Sie bitte in den Finanzplan des wald.web-Antrages unter:      
"Ausgabengliederung (Gesamtkosten)“ im Feld „davon förderfähig“. 
Bitte fügen Sie dort je Berechnungsblatt eine neue Zeile hinzu.</t>
  </si>
  <si>
    <t xml:space="preserve">  Wiederbewaldungsfläche Vorarbeiten</t>
  </si>
  <si>
    <t>abgezogen für 2x Pflegemaßnahme</t>
  </si>
  <si>
    <t>abgezogen für zwei Pflegemaßnahmen</t>
  </si>
  <si>
    <t>NB: nur Kennzeichner, nicht Anzahl der Pflegemaßnahmen</t>
  </si>
  <si>
    <t>8Waldrand abziehen !!!)</t>
  </si>
  <si>
    <t xml:space="preserve">Fläche in ha </t>
  </si>
  <si>
    <t xml:space="preserve">   vom Auszahlungsbetrag werden je nach Maßnahme entweder 470 EUR / ha für die zweite 
   Pflegemaßnahm (2.4.3.1) oder 940 EUR / ha für beide Pflegemaßnahmen (2.5.3.2) abgezogen</t>
  </si>
  <si>
    <r>
      <t xml:space="preserve">zum </t>
    </r>
    <r>
      <rPr>
        <b/>
        <sz val="8"/>
        <rFont val="Arial"/>
        <family val="2"/>
      </rPr>
      <t>Antrag</t>
    </r>
    <r>
      <rPr>
        <sz val="8"/>
        <rFont val="Arial"/>
        <family val="2"/>
      </rPr>
      <t xml:space="preserve"> vom / zur </t>
    </r>
    <r>
      <rPr>
        <b/>
        <sz val="8"/>
        <rFont val="Arial"/>
        <family val="2"/>
      </rPr>
      <t>Anlage z. B. d. Maßnahme</t>
    </r>
    <r>
      <rPr>
        <sz val="8"/>
        <rFont val="Arial"/>
        <family val="2"/>
      </rPr>
      <t xml:space="preserve"> vom </t>
    </r>
  </si>
  <si>
    <t>2. Höhe Nadelholzanteil im Vorbestand…%</t>
  </si>
  <si>
    <t>1. Handelt es sich um eine Kalamitätsfläche?</t>
  </si>
  <si>
    <t xml:space="preserve">  in %</t>
  </si>
  <si>
    <t>3. Handelt es sich um eine Kahlfläche oder um eine 
nicht ausreichend mit Forstpflanzen bestockte Fläche?</t>
  </si>
  <si>
    <t>6. Liegt die Fläche in einem Schutzgebiet?</t>
  </si>
  <si>
    <t>Falls «ja»: wird nur heimisches Laubholz eingebracht?</t>
  </si>
  <si>
    <t xml:space="preserve">  Nr. 5.1.1     Vorarbeiten (Nr. 5.1.1.1 oder Nr. 5.1.1.2)</t>
  </si>
  <si>
    <t>Stand April 2026</t>
  </si>
  <si>
    <t xml:space="preserve">  zur Antragstellung</t>
  </si>
  <si>
    <t>4. Werden die Pflanzen (grob) gleichmäßig über
die Fläche verteilt?</t>
  </si>
  <si>
    <t xml:space="preserve">5. Werden nur lt. Waldbaukonzept empfohlene 
und standortgerechte Pflanzen eingebracht? </t>
  </si>
  <si>
    <t>7. Werden die Anforderungen der
Schutzgebietsverordnung eingehalten?</t>
  </si>
  <si>
    <t xml:space="preserve">  zum Verwendungsnachweis</t>
  </si>
  <si>
    <t xml:space="preserve">  Wiederbewaldung (bisher Ex-RL)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</si>
</sst>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0.00\ &quot;€&quot;;\-#,##0.00\ &quot;€&quot;"/>
    <numFmt numFmtId="164" formatCode="#,##0.00\ [$€-1];\-#,##0.00\ [$€-1]"/>
    <numFmt numFmtId="165" formatCode="#,##0.0000"/>
    <numFmt numFmtId="166" formatCode="#,##0.0"/>
    <numFmt numFmtId="167" formatCode="#,##0.00\ [$EUR]"/>
    <numFmt numFmtId="168" formatCode="0.0"/>
    <numFmt numFmtId="169" formatCode="0.0%"/>
  </numFmts>
  <fonts count="52" x14ac:knownFonts="1">
    <font>
      <sz val="10"/>
      <name val="Arial"/>
    </font>
    <font>
      <b/>
      <sz val="15"/>
      <name val="Arial"/>
      <family val="2"/>
    </font>
    <font>
      <sz val="8"/>
      <name val="Arial"/>
      <family val="2"/>
    </font>
    <font>
      <b/>
      <sz val="8"/>
      <name val="Arial"/>
      <family val="2"/>
    </font>
    <font>
      <sz val="8"/>
      <color indexed="81"/>
      <name val="Tahoma"/>
      <family val="2"/>
    </font>
    <font>
      <i/>
      <sz val="8"/>
      <name val="Arial"/>
      <family val="2"/>
    </font>
    <font>
      <b/>
      <sz val="10"/>
      <name val="Arial"/>
      <family val="2"/>
    </font>
    <font>
      <b/>
      <sz val="8"/>
      <color indexed="81"/>
      <name val="Tahoma"/>
      <family val="2"/>
    </font>
    <font>
      <b/>
      <sz val="8"/>
      <color indexed="10"/>
      <name val="Arial"/>
      <family val="2"/>
    </font>
    <font>
      <u/>
      <sz val="8"/>
      <color indexed="57"/>
      <name val="Arial"/>
      <family val="2"/>
    </font>
    <font>
      <sz val="10"/>
      <name val="Arial"/>
      <family val="2"/>
    </font>
    <font>
      <b/>
      <u/>
      <sz val="8"/>
      <name val="Arial"/>
      <family val="2"/>
    </font>
    <font>
      <sz val="8"/>
      <color rgb="FFFF0000"/>
      <name val="Arial"/>
      <family val="2"/>
    </font>
    <font>
      <b/>
      <sz val="10"/>
      <color rgb="FFFF0000"/>
      <name val="Arial"/>
      <family val="2"/>
    </font>
    <font>
      <b/>
      <sz val="11"/>
      <name val="Arial"/>
      <family val="2"/>
    </font>
    <font>
      <sz val="11"/>
      <name val="Arial"/>
      <family val="2"/>
    </font>
    <font>
      <b/>
      <sz val="20"/>
      <color rgb="FF0000FF"/>
      <name val="Arial"/>
      <family val="2"/>
    </font>
    <font>
      <b/>
      <sz val="8"/>
      <color rgb="FFFF0000"/>
      <name val="Arial"/>
      <family val="2"/>
    </font>
    <font>
      <sz val="9"/>
      <color indexed="81"/>
      <name val="Segoe UI"/>
      <family val="2"/>
    </font>
    <font>
      <u/>
      <sz val="8"/>
      <name val="Arial"/>
      <family val="2"/>
    </font>
    <font>
      <sz val="10"/>
      <color rgb="FFFF0000"/>
      <name val="Arial"/>
      <family val="2"/>
    </font>
    <font>
      <sz val="9"/>
      <name val="Arial"/>
      <family val="2"/>
    </font>
    <font>
      <b/>
      <sz val="10"/>
      <color indexed="17"/>
      <name val="Arial"/>
      <family val="2"/>
    </font>
    <font>
      <b/>
      <u/>
      <sz val="10"/>
      <color indexed="17"/>
      <name val="Arial"/>
      <family val="2"/>
    </font>
    <font>
      <sz val="10"/>
      <color indexed="17"/>
      <name val="Arial"/>
      <family val="2"/>
    </font>
    <font>
      <b/>
      <sz val="9"/>
      <name val="Arial"/>
      <family val="2"/>
    </font>
    <font>
      <sz val="10"/>
      <color rgb="FF0000FF"/>
      <name val="Arial"/>
      <family val="2"/>
    </font>
    <font>
      <sz val="8"/>
      <color rgb="FF0000FF"/>
      <name val="Arial"/>
      <family val="2"/>
    </font>
    <font>
      <b/>
      <sz val="8"/>
      <color indexed="81"/>
      <name val="Arial"/>
      <family val="2"/>
    </font>
    <font>
      <sz val="8"/>
      <color indexed="81"/>
      <name val="Arial"/>
      <family val="2"/>
    </font>
    <font>
      <u/>
      <sz val="8"/>
      <color indexed="81"/>
      <name val="Arial"/>
      <family val="2"/>
    </font>
    <font>
      <b/>
      <sz val="8"/>
      <color rgb="FF0000FF"/>
      <name val="Arial"/>
      <family val="2"/>
    </font>
    <font>
      <sz val="9"/>
      <color rgb="FFFF0000"/>
      <name val="Arial"/>
      <family val="2"/>
    </font>
    <font>
      <sz val="9"/>
      <color rgb="FF0000FF"/>
      <name val="Arial"/>
      <family val="2"/>
    </font>
    <font>
      <b/>
      <u/>
      <sz val="8"/>
      <color rgb="FF0000FF"/>
      <name val="Arial"/>
      <family val="2"/>
    </font>
    <font>
      <b/>
      <sz val="9"/>
      <color rgb="FF0000FF"/>
      <name val="Arial"/>
      <family val="2"/>
    </font>
    <font>
      <b/>
      <sz val="10"/>
      <color rgb="FF0000FF"/>
      <name val="Arial"/>
      <family val="2"/>
    </font>
    <font>
      <strike/>
      <sz val="10"/>
      <color rgb="FFFF0000"/>
      <name val="Arial"/>
      <family val="2"/>
    </font>
    <font>
      <strike/>
      <sz val="8"/>
      <color rgb="FFFF0000"/>
      <name val="Arial"/>
      <family val="2"/>
    </font>
    <font>
      <b/>
      <strike/>
      <sz val="10"/>
      <color rgb="FFFF0000"/>
      <name val="Arial"/>
      <family val="2"/>
    </font>
    <font>
      <b/>
      <strike/>
      <sz val="8"/>
      <color rgb="FFFF0000"/>
      <name val="Arial"/>
      <family val="2"/>
    </font>
    <font>
      <sz val="10"/>
      <color rgb="FFC00000"/>
      <name val="Arial"/>
      <family val="2"/>
    </font>
    <font>
      <u/>
      <sz val="10"/>
      <color rgb="FFFF0000"/>
      <name val="Arial"/>
      <family val="2"/>
    </font>
    <font>
      <u/>
      <sz val="9"/>
      <color rgb="FFFF0000"/>
      <name val="Arial"/>
      <family val="2"/>
    </font>
    <font>
      <b/>
      <sz val="9"/>
      <color indexed="81"/>
      <name val="Segoe UI"/>
      <family val="2"/>
    </font>
    <font>
      <sz val="8"/>
      <color indexed="81"/>
      <name val="Segoe UI"/>
      <family val="2"/>
    </font>
    <font>
      <b/>
      <sz val="12"/>
      <name val="Arial"/>
      <family val="2"/>
    </font>
    <font>
      <sz val="8"/>
      <name val="Arial"/>
      <family val="2"/>
    </font>
    <font>
      <b/>
      <u/>
      <sz val="9"/>
      <color rgb="FFFF0000"/>
      <name val="Arial"/>
      <family val="2"/>
    </font>
    <font>
      <b/>
      <sz val="8"/>
      <color indexed="81"/>
      <name val="Segoe UI"/>
      <family val="2"/>
    </font>
    <font>
      <sz val="12"/>
      <name val="Arial"/>
      <family val="2"/>
    </font>
    <font>
      <b/>
      <sz val="12"/>
      <color rgb="FF0000FF"/>
      <name val="Arial"/>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27">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22"/>
      </right>
      <top/>
      <bottom style="medium">
        <color indexed="64"/>
      </bottom>
      <diagonal/>
    </border>
    <border>
      <left style="thin">
        <color indexed="22"/>
      </left>
      <right/>
      <top/>
      <bottom style="medium">
        <color indexed="64"/>
      </bottom>
      <diagonal/>
    </border>
    <border>
      <left style="thin">
        <color indexed="22"/>
      </left>
      <right style="thin">
        <color indexed="22"/>
      </right>
      <top/>
      <bottom style="medium">
        <color indexed="64"/>
      </bottom>
      <diagonal/>
    </border>
    <border>
      <left style="thin">
        <color indexed="64"/>
      </left>
      <right/>
      <top style="medium">
        <color indexed="64"/>
      </top>
      <bottom style="thin">
        <color theme="0" tint="-0.24994659260841701"/>
      </bottom>
      <diagonal/>
    </border>
    <border>
      <left style="thin">
        <color indexed="22"/>
      </left>
      <right style="thin">
        <color indexed="22"/>
      </right>
      <top style="medium">
        <color indexed="64"/>
      </top>
      <bottom style="thin">
        <color theme="0" tint="-0.24994659260841701"/>
      </bottom>
      <diagonal/>
    </border>
    <border>
      <left style="thin">
        <color indexed="22"/>
      </left>
      <right/>
      <top style="medium">
        <color indexed="64"/>
      </top>
      <bottom style="thin">
        <color theme="0" tint="-0.24994659260841701"/>
      </bottom>
      <diagonal/>
    </border>
    <border>
      <left/>
      <right style="thin">
        <color indexed="22"/>
      </right>
      <top style="medium">
        <color indexed="64"/>
      </top>
      <bottom style="thin">
        <color theme="0" tint="-0.24994659260841701"/>
      </bottom>
      <diagonal/>
    </border>
    <border>
      <left/>
      <right/>
      <top style="thin">
        <color indexed="64"/>
      </top>
      <bottom style="thin">
        <color indexed="64"/>
      </bottom>
      <diagonal/>
    </border>
  </borders>
  <cellStyleXfs count="2">
    <xf numFmtId="0" fontId="0" fillId="0" borderId="0"/>
    <xf numFmtId="0" fontId="10" fillId="0" borderId="0"/>
  </cellStyleXfs>
  <cellXfs count="414">
    <xf numFmtId="0" fontId="0" fillId="0" borderId="0" xfId="0"/>
    <xf numFmtId="4" fontId="2" fillId="2" borderId="0" xfId="0" applyNumberFormat="1" applyFont="1" applyFill="1" applyAlignment="1">
      <alignment horizontal="center" vertical="center" wrapText="1"/>
    </xf>
    <xf numFmtId="4" fontId="3" fillId="2" borderId="0" xfId="0" applyNumberFormat="1" applyFont="1" applyFill="1" applyAlignment="1">
      <alignment vertical="center"/>
    </xf>
    <xf numFmtId="0" fontId="10" fillId="2" borderId="0" xfId="0" applyFont="1" applyFill="1"/>
    <xf numFmtId="0" fontId="10" fillId="2" borderId="6" xfId="0" applyFont="1" applyFill="1" applyBorder="1"/>
    <xf numFmtId="0" fontId="10" fillId="2" borderId="7" xfId="0" applyFont="1" applyFill="1" applyBorder="1"/>
    <xf numFmtId="2" fontId="10" fillId="2" borderId="7" xfId="0" applyNumberFormat="1" applyFont="1" applyFill="1" applyBorder="1"/>
    <xf numFmtId="164" fontId="10" fillId="2" borderId="7" xfId="0" applyNumberFormat="1" applyFont="1" applyFill="1" applyBorder="1"/>
    <xf numFmtId="0" fontId="10" fillId="2" borderId="8" xfId="0" applyFont="1" applyFill="1" applyBorder="1"/>
    <xf numFmtId="0" fontId="10" fillId="2" borderId="0" xfId="0" applyFont="1" applyFill="1" applyAlignment="1">
      <alignment vertical="center"/>
    </xf>
    <xf numFmtId="0" fontId="2" fillId="2" borderId="1" xfId="0" applyFont="1" applyFill="1" applyBorder="1" applyAlignment="1">
      <alignment vertical="center"/>
    </xf>
    <xf numFmtId="0" fontId="2" fillId="2" borderId="0" xfId="0" applyFont="1" applyFill="1" applyAlignment="1">
      <alignment vertical="center"/>
    </xf>
    <xf numFmtId="0" fontId="10" fillId="2" borderId="2" xfId="0" applyFont="1" applyFill="1" applyBorder="1" applyAlignment="1">
      <alignment vertical="center"/>
    </xf>
    <xf numFmtId="0" fontId="10" fillId="2" borderId="3" xfId="0" applyFont="1" applyFill="1" applyBorder="1"/>
    <xf numFmtId="0" fontId="10" fillId="2" borderId="4" xfId="0" applyFont="1" applyFill="1" applyBorder="1"/>
    <xf numFmtId="2" fontId="10" fillId="2" borderId="4" xfId="0" applyNumberFormat="1" applyFont="1" applyFill="1" applyBorder="1"/>
    <xf numFmtId="164" fontId="10" fillId="2" borderId="4" xfId="0" applyNumberFormat="1" applyFont="1" applyFill="1" applyBorder="1"/>
    <xf numFmtId="0" fontId="10" fillId="2" borderId="5" xfId="0" applyFont="1" applyFill="1" applyBorder="1"/>
    <xf numFmtId="0" fontId="10" fillId="2" borderId="13" xfId="0" applyFont="1" applyFill="1" applyBorder="1"/>
    <xf numFmtId="0" fontId="10" fillId="2" borderId="2" xfId="0" applyFont="1" applyFill="1" applyBorder="1"/>
    <xf numFmtId="0" fontId="10" fillId="2" borderId="10" xfId="0" applyFont="1" applyFill="1" applyBorder="1"/>
    <xf numFmtId="0" fontId="2" fillId="2" borderId="11" xfId="0" applyFont="1" applyFill="1" applyBorder="1" applyAlignment="1">
      <alignment horizontal="left" vertical="center"/>
    </xf>
    <xf numFmtId="0" fontId="2" fillId="2" borderId="11" xfId="0" applyFont="1" applyFill="1" applyBorder="1"/>
    <xf numFmtId="0" fontId="2" fillId="2" borderId="11" xfId="0" applyFont="1" applyFill="1" applyBorder="1" applyAlignment="1">
      <alignment horizontal="left"/>
    </xf>
    <xf numFmtId="0" fontId="2" fillId="2" borderId="12" xfId="0" applyFont="1" applyFill="1" applyBorder="1"/>
    <xf numFmtId="0" fontId="2" fillId="2" borderId="10" xfId="0" applyFont="1" applyFill="1" applyBorder="1"/>
    <xf numFmtId="0" fontId="11" fillId="2" borderId="1" xfId="0" applyFont="1" applyFill="1" applyBorder="1"/>
    <xf numFmtId="0" fontId="2" fillId="2" borderId="0" xfId="0" applyFont="1" applyFill="1"/>
    <xf numFmtId="2" fontId="3" fillId="2" borderId="0" xfId="0" applyNumberFormat="1" applyFont="1" applyFill="1"/>
    <xf numFmtId="164" fontId="2" fillId="2" borderId="0" xfId="0" applyNumberFormat="1" applyFont="1" applyFill="1"/>
    <xf numFmtId="0" fontId="2" fillId="2" borderId="2" xfId="0" applyFont="1" applyFill="1" applyBorder="1"/>
    <xf numFmtId="2" fontId="3" fillId="2" borderId="0" xfId="0" applyNumberFormat="1" applyFont="1" applyFill="1" applyAlignment="1">
      <alignment horizontal="center"/>
    </xf>
    <xf numFmtId="0" fontId="3" fillId="2" borderId="0" xfId="0" applyFont="1" applyFill="1" applyAlignment="1">
      <alignment horizontal="center"/>
    </xf>
    <xf numFmtId="0" fontId="2" fillId="2" borderId="1" xfId="0" applyFont="1" applyFill="1" applyBorder="1"/>
    <xf numFmtId="0" fontId="2" fillId="2" borderId="13" xfId="0" applyFont="1" applyFill="1" applyBorder="1" applyAlignment="1">
      <alignment horizontal="left" vertical="center" wrapText="1"/>
    </xf>
    <xf numFmtId="0" fontId="2" fillId="2" borderId="0" xfId="0" applyFont="1" applyFill="1" applyAlignment="1">
      <alignment horizontal="left" vertical="center" wrapText="1"/>
    </xf>
    <xf numFmtId="2" fontId="2" fillId="2" borderId="9" xfId="0" applyNumberFormat="1" applyFont="1" applyFill="1" applyBorder="1" applyAlignment="1" applyProtection="1">
      <alignment horizontal="center" vertical="center"/>
      <protection locked="0"/>
    </xf>
    <xf numFmtId="164" fontId="3" fillId="2" borderId="0" xfId="0" applyNumberFormat="1" applyFont="1" applyFill="1" applyAlignment="1">
      <alignment horizontal="center"/>
    </xf>
    <xf numFmtId="0" fontId="2" fillId="2" borderId="13" xfId="0" applyFont="1" applyFill="1" applyBorder="1"/>
    <xf numFmtId="0" fontId="11" fillId="2" borderId="13" xfId="0" applyFont="1" applyFill="1" applyBorder="1"/>
    <xf numFmtId="2" fontId="2" fillId="2" borderId="0" xfId="0" applyNumberFormat="1" applyFont="1" applyFill="1"/>
    <xf numFmtId="164" fontId="2" fillId="2" borderId="0" xfId="0" applyNumberFormat="1" applyFont="1" applyFill="1" applyAlignment="1">
      <alignment horizontal="center"/>
    </xf>
    <xf numFmtId="0" fontId="38" fillId="2" borderId="0" xfId="0" applyFont="1" applyFill="1"/>
    <xf numFmtId="0" fontId="38" fillId="2" borderId="2" xfId="0" applyFont="1" applyFill="1" applyBorder="1"/>
    <xf numFmtId="2" fontId="40" fillId="2" borderId="0" xfId="0" applyNumberFormat="1" applyFont="1" applyFill="1" applyAlignment="1">
      <alignment horizontal="center"/>
    </xf>
    <xf numFmtId="0" fontId="11" fillId="2" borderId="13" xfId="0" applyFont="1" applyFill="1" applyBorder="1" applyAlignment="1">
      <alignment vertical="center"/>
    </xf>
    <xf numFmtId="0" fontId="14" fillId="2" borderId="10" xfId="0" applyFont="1" applyFill="1" applyBorder="1" applyAlignment="1">
      <alignment horizontal="left"/>
    </xf>
    <xf numFmtId="0" fontId="15" fillId="2" borderId="11" xfId="0" applyFont="1" applyFill="1" applyBorder="1" applyAlignment="1">
      <alignment horizontal="left" wrapText="1"/>
    </xf>
    <xf numFmtId="0" fontId="15" fillId="2" borderId="12" xfId="0" applyFont="1" applyFill="1" applyBorder="1"/>
    <xf numFmtId="0" fontId="14" fillId="2" borderId="13" xfId="0" applyFont="1" applyFill="1" applyBorder="1" applyAlignment="1">
      <alignment horizontal="left"/>
    </xf>
    <xf numFmtId="0" fontId="15" fillId="2" borderId="0" xfId="0" applyFont="1" applyFill="1" applyAlignment="1">
      <alignment horizontal="left" wrapText="1"/>
    </xf>
    <xf numFmtId="0" fontId="15" fillId="2" borderId="2" xfId="0" applyFont="1" applyFill="1" applyBorder="1"/>
    <xf numFmtId="0" fontId="2" fillId="2" borderId="13" xfId="0" applyFont="1" applyFill="1" applyBorder="1" applyAlignment="1">
      <alignment horizontal="left" vertical="top"/>
    </xf>
    <xf numFmtId="0" fontId="2" fillId="2" borderId="0" xfId="0" applyFont="1" applyFill="1" applyAlignment="1">
      <alignment horizontal="right"/>
    </xf>
    <xf numFmtId="2" fontId="2" fillId="2" borderId="0" xfId="0" applyNumberFormat="1" applyFont="1" applyFill="1" applyAlignment="1">
      <alignment horizontal="right" vertical="center"/>
    </xf>
    <xf numFmtId="0" fontId="2" fillId="2" borderId="13" xfId="0" applyFont="1" applyFill="1" applyBorder="1" applyAlignment="1">
      <alignment horizontal="left" vertical="center"/>
    </xf>
    <xf numFmtId="0" fontId="2" fillId="2" borderId="0" xfId="0" applyFont="1" applyFill="1" applyAlignment="1">
      <alignment horizontal="center" vertical="center"/>
    </xf>
    <xf numFmtId="14" fontId="2" fillId="2" borderId="0" xfId="0" applyNumberFormat="1" applyFont="1" applyFill="1" applyAlignment="1">
      <alignment horizontal="left"/>
    </xf>
    <xf numFmtId="2" fontId="2" fillId="2" borderId="0" xfId="0" applyNumberFormat="1" applyFont="1" applyFill="1" applyAlignment="1">
      <alignment horizontal="right"/>
    </xf>
    <xf numFmtId="14" fontId="2" fillId="2" borderId="0" xfId="0" applyNumberFormat="1" applyFont="1" applyFill="1"/>
    <xf numFmtId="0" fontId="2" fillId="2" borderId="0" xfId="0" applyFont="1" applyFill="1" applyAlignment="1">
      <alignment horizontal="left" vertical="center"/>
    </xf>
    <xf numFmtId="49" fontId="2" fillId="2" borderId="0" xfId="0" applyNumberFormat="1" applyFont="1" applyFill="1" applyAlignment="1">
      <alignment horizontal="center"/>
    </xf>
    <xf numFmtId="0" fontId="2" fillId="2" borderId="13" xfId="0" applyFont="1" applyFill="1" applyBorder="1" applyAlignment="1">
      <alignment vertical="center"/>
    </xf>
    <xf numFmtId="0" fontId="2" fillId="2" borderId="2" xfId="0" applyFont="1" applyFill="1" applyBorder="1" applyAlignment="1">
      <alignment vertical="center"/>
    </xf>
    <xf numFmtId="2" fontId="2" fillId="2" borderId="0" xfId="0" applyNumberFormat="1" applyFont="1" applyFill="1" applyAlignment="1">
      <alignment vertical="center"/>
    </xf>
    <xf numFmtId="164" fontId="2" fillId="2" borderId="0" xfId="0" applyNumberFormat="1" applyFont="1" applyFill="1" applyAlignment="1">
      <alignment vertical="center"/>
    </xf>
    <xf numFmtId="49" fontId="2" fillId="2" borderId="0" xfId="0" applyNumberFormat="1" applyFont="1" applyFill="1" applyAlignment="1">
      <alignment horizontal="left" vertical="center"/>
    </xf>
    <xf numFmtId="0" fontId="38" fillId="2" borderId="16" xfId="0" applyFont="1" applyFill="1" applyBorder="1"/>
    <xf numFmtId="0" fontId="38" fillId="2" borderId="17" xfId="0" applyFont="1" applyFill="1" applyBorder="1" applyAlignment="1">
      <alignment horizontal="left" vertical="center"/>
    </xf>
    <xf numFmtId="0" fontId="38" fillId="2" borderId="17" xfId="0" applyFont="1" applyFill="1" applyBorder="1" applyAlignment="1">
      <alignment horizontal="left"/>
    </xf>
    <xf numFmtId="0" fontId="38" fillId="2" borderId="18" xfId="0" applyFont="1" applyFill="1" applyBorder="1"/>
    <xf numFmtId="0" fontId="2" fillId="2" borderId="12" xfId="0" applyFont="1" applyFill="1" applyBorder="1" applyAlignment="1">
      <alignment vertical="center"/>
    </xf>
    <xf numFmtId="0" fontId="10" fillId="2" borderId="0" xfId="0" applyFont="1" applyFill="1" applyAlignment="1">
      <alignment horizontal="left"/>
    </xf>
    <xf numFmtId="0" fontId="23" fillId="2" borderId="2" xfId="0" applyFont="1" applyFill="1" applyBorder="1" applyAlignment="1">
      <alignment horizontal="left" vertical="center"/>
    </xf>
    <xf numFmtId="0" fontId="2" fillId="2" borderId="13" xfId="0" applyFont="1" applyFill="1" applyBorder="1" applyAlignment="1">
      <alignment horizontal="left" wrapText="1"/>
    </xf>
    <xf numFmtId="0" fontId="2" fillId="2" borderId="13" xfId="0" applyFont="1" applyFill="1" applyBorder="1" applyAlignment="1">
      <alignment vertical="center" wrapText="1"/>
    </xf>
    <xf numFmtId="0" fontId="3" fillId="2" borderId="0" xfId="0" applyFont="1" applyFill="1" applyAlignment="1">
      <alignment horizontal="left"/>
    </xf>
    <xf numFmtId="0" fontId="2" fillId="2" borderId="0" xfId="0" applyFont="1" applyFill="1" applyAlignment="1">
      <alignment horizontal="left" wrapText="1"/>
    </xf>
    <xf numFmtId="0" fontId="3" fillId="2" borderId="0" xfId="0" applyFont="1" applyFill="1"/>
    <xf numFmtId="0" fontId="38" fillId="2" borderId="13" xfId="0" applyFont="1" applyFill="1" applyBorder="1" applyAlignment="1">
      <alignment horizontal="left" vertical="center"/>
    </xf>
    <xf numFmtId="0" fontId="38" fillId="2" borderId="0" xfId="0" applyFont="1" applyFill="1" applyAlignment="1">
      <alignment horizontal="left" vertical="center"/>
    </xf>
    <xf numFmtId="49" fontId="38" fillId="2" borderId="0" xfId="0" applyNumberFormat="1" applyFont="1" applyFill="1" applyAlignment="1">
      <alignment horizontal="left" vertical="center"/>
    </xf>
    <xf numFmtId="0" fontId="38" fillId="2" borderId="2" xfId="0" applyFont="1" applyFill="1" applyBorder="1" applyAlignment="1">
      <alignment vertical="center"/>
    </xf>
    <xf numFmtId="0" fontId="2" fillId="2" borderId="0" xfId="0" applyFont="1" applyFill="1" applyAlignment="1">
      <alignment vertical="top"/>
    </xf>
    <xf numFmtId="0" fontId="20" fillId="2" borderId="0" xfId="0" applyFont="1" applyFill="1"/>
    <xf numFmtId="0" fontId="10" fillId="2" borderId="10" xfId="0" applyFont="1" applyFill="1" applyBorder="1" applyAlignment="1">
      <alignment vertical="top"/>
    </xf>
    <xf numFmtId="0" fontId="10" fillId="2" borderId="11" xfId="0" applyFont="1" applyFill="1" applyBorder="1" applyAlignment="1">
      <alignment vertical="top"/>
    </xf>
    <xf numFmtId="0" fontId="2" fillId="2" borderId="11" xfId="0" applyFont="1" applyFill="1" applyBorder="1" applyAlignment="1">
      <alignment horizontal="center" vertical="center" wrapText="1"/>
    </xf>
    <xf numFmtId="49" fontId="2" fillId="2" borderId="11" xfId="0" applyNumberFormat="1" applyFont="1" applyFill="1" applyBorder="1" applyAlignment="1">
      <alignment horizontal="center" vertical="center" wrapText="1"/>
    </xf>
    <xf numFmtId="2" fontId="2" fillId="2" borderId="11" xfId="0" applyNumberFormat="1" applyFont="1" applyFill="1" applyBorder="1" applyAlignment="1">
      <alignment horizontal="center" vertical="center"/>
    </xf>
    <xf numFmtId="0" fontId="23" fillId="2" borderId="2" xfId="0" applyFont="1" applyFill="1" applyBorder="1" applyAlignment="1">
      <alignment horizontal="center" vertical="center"/>
    </xf>
    <xf numFmtId="0" fontId="2" fillId="2" borderId="2" xfId="0" applyFont="1" applyFill="1" applyBorder="1" applyAlignment="1">
      <alignment horizontal="center" vertical="center"/>
    </xf>
    <xf numFmtId="0" fontId="25" fillId="2" borderId="2" xfId="0" applyFont="1" applyFill="1" applyBorder="1" applyAlignment="1">
      <alignment vertical="center"/>
    </xf>
    <xf numFmtId="0" fontId="25" fillId="2" borderId="0" xfId="0" applyFont="1" applyFill="1" applyAlignment="1">
      <alignment vertical="center"/>
    </xf>
    <xf numFmtId="1" fontId="2" fillId="2" borderId="22" xfId="0" applyNumberFormat="1" applyFont="1" applyFill="1" applyBorder="1" applyAlignment="1" applyProtection="1">
      <alignment horizontal="center" vertical="center" wrapText="1"/>
      <protection locked="0"/>
    </xf>
    <xf numFmtId="0" fontId="2" fillId="2" borderId="23" xfId="0" applyFont="1" applyFill="1" applyBorder="1" applyAlignment="1">
      <alignment vertical="center"/>
    </xf>
    <xf numFmtId="0" fontId="2" fillId="2" borderId="23" xfId="0" applyFont="1" applyFill="1" applyBorder="1" applyAlignment="1" applyProtection="1">
      <alignment vertical="center"/>
      <protection locked="0"/>
    </xf>
    <xf numFmtId="164" fontId="2" fillId="2" borderId="23" xfId="0" applyNumberFormat="1" applyFont="1" applyFill="1" applyBorder="1" applyAlignment="1">
      <alignment horizontal="right" vertical="center" wrapText="1"/>
    </xf>
    <xf numFmtId="0" fontId="2" fillId="2" borderId="0" xfId="0" applyFont="1" applyFill="1" applyAlignment="1">
      <alignment vertical="center" wrapText="1"/>
    </xf>
    <xf numFmtId="2" fontId="2" fillId="2" borderId="0" xfId="0" applyNumberFormat="1" applyFont="1" applyFill="1" applyAlignment="1">
      <alignment vertical="center" wrapText="1"/>
    </xf>
    <xf numFmtId="164" fontId="5" fillId="2" borderId="0" xfId="0" applyNumberFormat="1" applyFont="1" applyFill="1" applyAlignment="1">
      <alignment vertical="center" wrapText="1"/>
    </xf>
    <xf numFmtId="0" fontId="25" fillId="2" borderId="13" xfId="0" applyFont="1" applyFill="1" applyBorder="1" applyAlignment="1">
      <alignment vertical="center"/>
    </xf>
    <xf numFmtId="0" fontId="25" fillId="2" borderId="0" xfId="0" applyFont="1" applyFill="1" applyAlignment="1">
      <alignment vertical="center" wrapText="1"/>
    </xf>
    <xf numFmtId="2" fontId="6" fillId="2" borderId="0" xfId="0" applyNumberFormat="1" applyFont="1" applyFill="1" applyAlignment="1">
      <alignment vertical="center" wrapText="1"/>
    </xf>
    <xf numFmtId="0" fontId="21" fillId="2" borderId="2" xfId="0" applyFont="1" applyFill="1" applyBorder="1" applyAlignment="1">
      <alignment vertical="center"/>
    </xf>
    <xf numFmtId="0" fontId="2" fillId="2" borderId="16" xfId="0" applyFont="1" applyFill="1" applyBorder="1" applyAlignment="1">
      <alignment vertical="top"/>
    </xf>
    <xf numFmtId="0" fontId="2" fillId="2" borderId="18" xfId="0" applyFont="1" applyFill="1" applyBorder="1" applyAlignment="1">
      <alignment vertical="top"/>
    </xf>
    <xf numFmtId="0" fontId="24" fillId="2" borderId="2" xfId="0" applyFont="1" applyFill="1" applyBorder="1"/>
    <xf numFmtId="0" fontId="21" fillId="2" borderId="13" xfId="0" applyFont="1" applyFill="1" applyBorder="1" applyAlignment="1">
      <alignment horizontal="left" vertical="center"/>
    </xf>
    <xf numFmtId="0" fontId="21" fillId="2" borderId="0" xfId="0" applyFont="1" applyFill="1" applyAlignment="1">
      <alignment horizontal="left"/>
    </xf>
    <xf numFmtId="0" fontId="21" fillId="2" borderId="2" xfId="0" applyFont="1" applyFill="1" applyBorder="1"/>
    <xf numFmtId="2" fontId="10" fillId="2" borderId="0" xfId="0" applyNumberFormat="1" applyFont="1" applyFill="1" applyAlignment="1">
      <alignment vertical="center"/>
    </xf>
    <xf numFmtId="2" fontId="2" fillId="2" borderId="0" xfId="0" applyNumberFormat="1" applyFont="1" applyFill="1" applyAlignment="1">
      <alignment horizontal="center" vertical="center"/>
    </xf>
    <xf numFmtId="0" fontId="9" fillId="2" borderId="13" xfId="0" applyFont="1" applyFill="1" applyBorder="1" applyAlignment="1">
      <alignment vertical="center"/>
    </xf>
    <xf numFmtId="0" fontId="19" fillId="2" borderId="13" xfId="0" applyFont="1" applyFill="1" applyBorder="1" applyAlignment="1">
      <alignment vertical="center"/>
    </xf>
    <xf numFmtId="168" fontId="2" fillId="2" borderId="0" xfId="0" applyNumberFormat="1" applyFont="1" applyFill="1" applyAlignment="1">
      <alignment horizontal="center" vertical="center"/>
    </xf>
    <xf numFmtId="2" fontId="3" fillId="2" borderId="0" xfId="0" applyNumberFormat="1" applyFont="1" applyFill="1" applyAlignment="1">
      <alignment horizontal="center" vertical="center"/>
    </xf>
    <xf numFmtId="0" fontId="10" fillId="2" borderId="0" xfId="0" applyFont="1" applyFill="1" applyAlignment="1">
      <alignment wrapText="1"/>
    </xf>
    <xf numFmtId="0" fontId="3" fillId="2" borderId="0" xfId="0" applyFont="1" applyFill="1" applyAlignment="1">
      <alignment horizontal="left" vertical="top"/>
    </xf>
    <xf numFmtId="0" fontId="2" fillId="2" borderId="0" xfId="0" applyFont="1" applyFill="1" applyAlignment="1">
      <alignment horizontal="left"/>
    </xf>
    <xf numFmtId="3" fontId="2" fillId="2" borderId="0" xfId="0" applyNumberFormat="1" applyFont="1" applyFill="1" applyAlignment="1">
      <alignment horizontal="center" vertical="center" wrapText="1"/>
    </xf>
    <xf numFmtId="167" fontId="2" fillId="2" borderId="0" xfId="0" applyNumberFormat="1" applyFont="1" applyFill="1" applyAlignment="1">
      <alignment horizontal="center" vertical="center" wrapText="1"/>
    </xf>
    <xf numFmtId="165" fontId="2" fillId="2" borderId="0" xfId="0" applyNumberFormat="1" applyFont="1" applyFill="1" applyAlignment="1">
      <alignment horizontal="center" vertical="center" wrapText="1"/>
    </xf>
    <xf numFmtId="0" fontId="26" fillId="2" borderId="0" xfId="0" applyFont="1" applyFill="1"/>
    <xf numFmtId="0" fontId="26" fillId="2" borderId="13" xfId="0" applyFont="1" applyFill="1" applyBorder="1"/>
    <xf numFmtId="0" fontId="27" fillId="2" borderId="0" xfId="0" applyFont="1" applyFill="1" applyAlignment="1">
      <alignment vertical="center" wrapText="1"/>
    </xf>
    <xf numFmtId="2" fontId="27" fillId="2" borderId="0" xfId="0" applyNumberFormat="1" applyFont="1" applyFill="1" applyAlignment="1" applyProtection="1">
      <alignment horizontal="center" vertical="center"/>
      <protection locked="0"/>
    </xf>
    <xf numFmtId="0" fontId="27" fillId="2" borderId="0" xfId="0" applyFont="1" applyFill="1" applyAlignment="1">
      <alignment horizontal="left"/>
    </xf>
    <xf numFmtId="0" fontId="27" fillId="2" borderId="2" xfId="0" applyFont="1" applyFill="1" applyBorder="1"/>
    <xf numFmtId="0" fontId="34" fillId="2" borderId="0" xfId="0" applyFont="1" applyFill="1"/>
    <xf numFmtId="2" fontId="31" fillId="2" borderId="0" xfId="0" applyNumberFormat="1" applyFont="1" applyFill="1"/>
    <xf numFmtId="0" fontId="27" fillId="2" borderId="0" xfId="0" applyFont="1" applyFill="1" applyAlignment="1">
      <alignment horizontal="left" vertical="center" wrapText="1"/>
    </xf>
    <xf numFmtId="2" fontId="27" fillId="2" borderId="0" xfId="0" applyNumberFormat="1" applyFont="1" applyFill="1" applyAlignment="1">
      <alignment horizontal="center" vertical="center"/>
    </xf>
    <xf numFmtId="2" fontId="26" fillId="2" borderId="0" xfId="0" applyNumberFormat="1" applyFont="1" applyFill="1"/>
    <xf numFmtId="0" fontId="20" fillId="2" borderId="2" xfId="0" applyFont="1" applyFill="1" applyBorder="1"/>
    <xf numFmtId="164" fontId="10" fillId="2" borderId="0" xfId="0" applyNumberFormat="1" applyFont="1" applyFill="1"/>
    <xf numFmtId="0" fontId="10" fillId="2" borderId="4" xfId="0" applyFont="1" applyFill="1" applyBorder="1" applyAlignment="1">
      <alignment horizontal="left"/>
    </xf>
    <xf numFmtId="0" fontId="3" fillId="2" borderId="14" xfId="0" applyFont="1" applyFill="1" applyBorder="1" applyAlignment="1">
      <alignment horizontal="left"/>
    </xf>
    <xf numFmtId="0" fontId="3" fillId="2" borderId="26" xfId="0" applyFont="1" applyFill="1" applyBorder="1" applyAlignment="1">
      <alignment horizontal="left"/>
    </xf>
    <xf numFmtId="0" fontId="3" fillId="2" borderId="15" xfId="0" applyFont="1" applyFill="1" applyBorder="1" applyAlignment="1">
      <alignment horizontal="left"/>
    </xf>
    <xf numFmtId="49" fontId="2" fillId="2" borderId="0" xfId="0" applyNumberFormat="1" applyFont="1" applyFill="1" applyAlignment="1">
      <alignment horizontal="center" vertical="center"/>
    </xf>
    <xf numFmtId="0" fontId="10" fillId="2" borderId="18" xfId="0" applyFont="1" applyFill="1" applyBorder="1"/>
    <xf numFmtId="0" fontId="37" fillId="2" borderId="0" xfId="0" applyFont="1" applyFill="1" applyAlignment="1">
      <alignment horizontal="left"/>
    </xf>
    <xf numFmtId="0" fontId="38" fillId="2" borderId="0" xfId="0" applyFont="1" applyFill="1" applyAlignment="1">
      <alignment horizontal="left"/>
    </xf>
    <xf numFmtId="0" fontId="10" fillId="0" borderId="0" xfId="0" applyFont="1" applyFill="1"/>
    <xf numFmtId="0" fontId="10" fillId="0" borderId="0" xfId="0" applyFont="1" applyFill="1" applyAlignment="1">
      <alignment horizontal="left"/>
    </xf>
    <xf numFmtId="0" fontId="25" fillId="0" borderId="0" xfId="0" applyFont="1" applyFill="1" applyAlignment="1">
      <alignment horizontal="left" vertical="top"/>
    </xf>
    <xf numFmtId="4" fontId="35" fillId="0" borderId="0" xfId="0" applyNumberFormat="1" applyFont="1" applyFill="1" applyAlignment="1">
      <alignment horizontal="right" vertical="top"/>
    </xf>
    <xf numFmtId="0" fontId="25" fillId="0" borderId="0" xfId="0" quotePrefix="1" applyFont="1" applyFill="1" applyAlignment="1">
      <alignment horizontal="left" vertical="top"/>
    </xf>
    <xf numFmtId="4" fontId="25" fillId="0" borderId="0" xfId="0" applyNumberFormat="1" applyFont="1" applyFill="1" applyAlignment="1">
      <alignment horizontal="right" vertical="top"/>
    </xf>
    <xf numFmtId="0" fontId="20" fillId="0" borderId="0" xfId="0" applyFont="1" applyFill="1"/>
    <xf numFmtId="1" fontId="10" fillId="0" borderId="0" xfId="0" applyNumberFormat="1" applyFont="1" applyFill="1"/>
    <xf numFmtId="4" fontId="35" fillId="0" borderId="0" xfId="0" quotePrefix="1" applyNumberFormat="1" applyFont="1" applyFill="1" applyAlignment="1">
      <alignment horizontal="right" vertical="top"/>
    </xf>
    <xf numFmtId="4" fontId="32" fillId="0" borderId="0" xfId="0" applyNumberFormat="1" applyFont="1" applyFill="1" applyAlignment="1">
      <alignment horizontal="left" vertical="top"/>
    </xf>
    <xf numFmtId="2" fontId="10" fillId="0" borderId="0" xfId="0" applyNumberFormat="1" applyFont="1" applyFill="1"/>
    <xf numFmtId="0" fontId="2" fillId="0" borderId="0" xfId="0" applyFont="1" applyFill="1" applyAlignment="1">
      <alignment horizontal="left"/>
    </xf>
    <xf numFmtId="2" fontId="21" fillId="0" borderId="0" xfId="0" applyNumberFormat="1" applyFont="1" applyFill="1" applyAlignment="1">
      <alignment horizontal="right" vertical="center"/>
    </xf>
    <xf numFmtId="164" fontId="10" fillId="0" borderId="0" xfId="0" applyNumberFormat="1" applyFont="1" applyFill="1"/>
    <xf numFmtId="0" fontId="0" fillId="0" borderId="0" xfId="0" applyFill="1"/>
    <xf numFmtId="0" fontId="10" fillId="0" borderId="0" xfId="0" applyFont="1" applyFill="1" applyAlignment="1">
      <alignment vertical="center"/>
    </xf>
    <xf numFmtId="0" fontId="10" fillId="0" borderId="2" xfId="0" applyFont="1" applyFill="1" applyBorder="1"/>
    <xf numFmtId="0" fontId="37" fillId="0" borderId="0" xfId="0" applyFont="1" applyFill="1"/>
    <xf numFmtId="0" fontId="15" fillId="0" borderId="0" xfId="0" applyFont="1" applyFill="1"/>
    <xf numFmtId="0" fontId="38" fillId="0" borderId="0" xfId="0" applyFont="1" applyFill="1"/>
    <xf numFmtId="0" fontId="2" fillId="0" borderId="0" xfId="0" applyFont="1" applyFill="1"/>
    <xf numFmtId="0" fontId="17" fillId="0" borderId="0" xfId="0" applyFont="1" applyFill="1"/>
    <xf numFmtId="0" fontId="2" fillId="0" borderId="0" xfId="0" applyFont="1" applyFill="1" applyAlignment="1">
      <alignment vertical="top"/>
    </xf>
    <xf numFmtId="0" fontId="21" fillId="0" borderId="0" xfId="0" applyFont="1" applyFill="1"/>
    <xf numFmtId="0" fontId="26" fillId="0" borderId="0" xfId="0" applyFont="1" applyFill="1"/>
    <xf numFmtId="0" fontId="13" fillId="0" borderId="0" xfId="0" applyFont="1" applyFill="1"/>
    <xf numFmtId="0" fontId="2" fillId="0" borderId="0" xfId="0" applyFont="1" applyFill="1" applyAlignment="1">
      <alignment vertical="center"/>
    </xf>
    <xf numFmtId="0" fontId="24" fillId="0" borderId="0" xfId="0" applyFont="1" applyFill="1" applyAlignment="1">
      <alignment horizontal="left"/>
    </xf>
    <xf numFmtId="0" fontId="12" fillId="0" borderId="0" xfId="0" applyFont="1" applyFill="1" applyAlignment="1">
      <alignment vertical="center"/>
    </xf>
    <xf numFmtId="0" fontId="24" fillId="0" borderId="0" xfId="0" applyFont="1" applyFill="1"/>
    <xf numFmtId="0" fontId="25" fillId="0" borderId="0" xfId="0" applyFont="1" applyFill="1" applyAlignment="1">
      <alignment vertical="center"/>
    </xf>
    <xf numFmtId="0" fontId="21" fillId="0" borderId="0" xfId="0" applyFont="1" applyFill="1" applyAlignment="1">
      <alignment vertical="center"/>
    </xf>
    <xf numFmtId="0" fontId="27" fillId="0" borderId="0" xfId="0" applyFont="1" applyFill="1"/>
    <xf numFmtId="0" fontId="12" fillId="0" borderId="0" xfId="0" applyFont="1" applyFill="1"/>
    <xf numFmtId="0" fontId="10" fillId="0" borderId="0" xfId="0" applyFont="1" applyFill="1" applyAlignment="1">
      <alignment horizontal="center"/>
    </xf>
    <xf numFmtId="0" fontId="39" fillId="0" borderId="0" xfId="0" applyFont="1" applyFill="1"/>
    <xf numFmtId="0" fontId="36" fillId="0" borderId="0" xfId="0" applyFont="1" applyFill="1"/>
    <xf numFmtId="0" fontId="23" fillId="0" borderId="0" xfId="0" applyFont="1" applyFill="1" applyAlignment="1">
      <alignment horizontal="left" vertical="center"/>
    </xf>
    <xf numFmtId="0" fontId="38" fillId="0" borderId="0" xfId="0" applyFont="1" applyFill="1" applyAlignment="1">
      <alignment vertical="center"/>
    </xf>
    <xf numFmtId="0" fontId="23" fillId="0" borderId="0" xfId="0" applyFont="1" applyFill="1" applyAlignment="1">
      <alignment horizontal="center" vertical="center"/>
    </xf>
    <xf numFmtId="0" fontId="41" fillId="0" borderId="0" xfId="0" applyFont="1" applyFill="1"/>
    <xf numFmtId="0" fontId="10" fillId="0" borderId="0" xfId="0" applyFont="1" applyFill="1" applyAlignment="1">
      <alignment vertical="top"/>
    </xf>
    <xf numFmtId="0" fontId="10" fillId="0" borderId="0" xfId="0" applyFont="1" applyFill="1" applyAlignment="1">
      <alignment horizontal="left" vertical="top"/>
    </xf>
    <xf numFmtId="0" fontId="36" fillId="0" borderId="0" xfId="0" applyFont="1" applyFill="1" applyAlignment="1">
      <alignment vertical="top"/>
    </xf>
    <xf numFmtId="0" fontId="10" fillId="0" borderId="0" xfId="0" applyFont="1" applyFill="1" applyAlignment="1">
      <alignment horizontal="left" vertical="center"/>
    </xf>
    <xf numFmtId="0" fontId="21" fillId="0" borderId="0" xfId="0" applyFont="1" applyFill="1" applyAlignment="1">
      <alignment horizontal="left" vertical="center"/>
    </xf>
    <xf numFmtId="0" fontId="6" fillId="0" borderId="0" xfId="0" applyFont="1" applyFill="1"/>
    <xf numFmtId="0" fontId="33" fillId="0" borderId="0" xfId="0" applyFont="1" applyFill="1"/>
    <xf numFmtId="0" fontId="32" fillId="0" borderId="0" xfId="0" applyFont="1" applyFill="1"/>
    <xf numFmtId="2" fontId="2" fillId="0" borderId="0" xfId="0" applyNumberFormat="1" applyFont="1" applyFill="1" applyAlignment="1">
      <alignment horizontal="left"/>
    </xf>
    <xf numFmtId="0" fontId="2" fillId="2" borderId="0" xfId="0" applyFont="1" applyFill="1" applyAlignment="1">
      <alignment horizontal="center"/>
    </xf>
    <xf numFmtId="0" fontId="3" fillId="2" borderId="13" xfId="0" applyFont="1" applyFill="1" applyBorder="1" applyAlignment="1">
      <alignment horizontal="left" vertical="center"/>
    </xf>
    <xf numFmtId="0" fontId="22" fillId="2" borderId="13" xfId="0" applyFont="1" applyFill="1" applyBorder="1" applyAlignment="1">
      <alignment horizontal="left" vertical="center"/>
    </xf>
    <xf numFmtId="0" fontId="24" fillId="2" borderId="0" xfId="0" applyFont="1" applyFill="1" applyAlignment="1">
      <alignment horizontal="left"/>
    </xf>
    <xf numFmtId="0" fontId="2" fillId="2" borderId="13" xfId="0" applyFont="1" applyFill="1" applyBorder="1" applyAlignment="1">
      <alignment horizontal="left" wrapText="1"/>
    </xf>
    <xf numFmtId="0" fontId="2" fillId="2" borderId="0" xfId="0" applyFont="1" applyFill="1" applyAlignment="1">
      <alignment horizontal="left" wrapText="1"/>
    </xf>
    <xf numFmtId="0" fontId="2" fillId="2" borderId="0" xfId="0" applyFont="1" applyFill="1" applyAlignment="1">
      <alignment horizontal="center" vertical="center"/>
    </xf>
    <xf numFmtId="0" fontId="2" fillId="2" borderId="17" xfId="0" applyFont="1" applyFill="1" applyBorder="1" applyAlignment="1">
      <alignment horizontal="left" vertical="top"/>
    </xf>
    <xf numFmtId="2" fontId="2" fillId="2" borderId="0" xfId="0" applyNumberFormat="1" applyFont="1" applyFill="1" applyAlignment="1" applyProtection="1">
      <alignment horizontal="center" vertical="center"/>
      <protection locked="0"/>
    </xf>
    <xf numFmtId="0" fontId="1" fillId="2" borderId="0" xfId="0" applyFont="1" applyFill="1" applyBorder="1"/>
    <xf numFmtId="0" fontId="10" fillId="2" borderId="0" xfId="0" applyFont="1" applyFill="1" applyBorder="1"/>
    <xf numFmtId="2" fontId="16" fillId="2" borderId="0" xfId="0" applyNumberFormat="1" applyFont="1" applyFill="1" applyBorder="1"/>
    <xf numFmtId="0" fontId="46" fillId="2" borderId="0" xfId="0" applyFont="1" applyFill="1" applyBorder="1"/>
    <xf numFmtId="0" fontId="2" fillId="2" borderId="13" xfId="0" applyFont="1" applyFill="1" applyBorder="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center" vertical="center" wrapText="1"/>
    </xf>
    <xf numFmtId="0" fontId="3" fillId="2" borderId="0" xfId="0" applyFont="1" applyFill="1" applyAlignment="1">
      <alignment horizontal="left" vertical="center"/>
    </xf>
    <xf numFmtId="0" fontId="2" fillId="2" borderId="0" xfId="0" applyFont="1" applyFill="1" applyAlignment="1">
      <alignment horizontal="center"/>
    </xf>
    <xf numFmtId="0" fontId="2" fillId="0" borderId="0" xfId="0" applyFont="1" applyBorder="1" applyAlignment="1" applyProtection="1">
      <alignment horizontal="left" vertical="center"/>
    </xf>
    <xf numFmtId="0" fontId="2" fillId="0" borderId="0" xfId="0" applyFont="1" applyBorder="1" applyAlignment="1" applyProtection="1">
      <alignment horizontal="left"/>
    </xf>
    <xf numFmtId="0" fontId="38" fillId="0" borderId="2" xfId="0" applyFont="1" applyBorder="1" applyProtection="1"/>
    <xf numFmtId="0" fontId="2" fillId="0" borderId="13" xfId="0" applyFont="1" applyBorder="1" applyAlignment="1" applyProtection="1"/>
    <xf numFmtId="0" fontId="38" fillId="0" borderId="0" xfId="0" applyFont="1" applyBorder="1" applyAlignment="1" applyProtection="1">
      <alignment horizontal="left"/>
    </xf>
    <xf numFmtId="0" fontId="38" fillId="0" borderId="13" xfId="0" applyFont="1" applyBorder="1" applyAlignment="1" applyProtection="1"/>
    <xf numFmtId="0" fontId="10" fillId="0" borderId="6" xfId="0" applyFont="1" applyBorder="1" applyAlignment="1" applyProtection="1"/>
    <xf numFmtId="0" fontId="2" fillId="0" borderId="7" xfId="0" applyFont="1" applyBorder="1" applyAlignment="1" applyProtection="1">
      <alignment horizontal="left" vertical="center"/>
    </xf>
    <xf numFmtId="0" fontId="2" fillId="0" borderId="7" xfId="0" applyFont="1" applyBorder="1" applyAlignment="1" applyProtection="1">
      <alignment horizontal="left"/>
    </xf>
    <xf numFmtId="0" fontId="6" fillId="0" borderId="7" xfId="0" applyFont="1" applyBorder="1" applyAlignment="1" applyProtection="1">
      <alignment horizontal="left"/>
    </xf>
    <xf numFmtId="0" fontId="38" fillId="0" borderId="8" xfId="0" applyFont="1" applyBorder="1" applyProtection="1"/>
    <xf numFmtId="0" fontId="2" fillId="2" borderId="18" xfId="0" applyFont="1" applyFill="1" applyBorder="1" applyAlignment="1">
      <alignment vertical="center"/>
    </xf>
    <xf numFmtId="0" fontId="36" fillId="0" borderId="0" xfId="0" applyFont="1" applyFill="1" applyAlignment="1">
      <alignment vertical="center"/>
    </xf>
    <xf numFmtId="164" fontId="25" fillId="2" borderId="9" xfId="0" applyNumberFormat="1" applyFont="1" applyFill="1" applyBorder="1" applyAlignment="1">
      <alignment horizontal="right" vertical="center" wrapText="1"/>
    </xf>
    <xf numFmtId="164" fontId="3" fillId="2" borderId="9" xfId="0" applyNumberFormat="1" applyFont="1" applyFill="1" applyBorder="1" applyAlignment="1">
      <alignment vertical="center" wrapText="1"/>
    </xf>
    <xf numFmtId="0" fontId="6" fillId="2" borderId="13" xfId="0" applyFont="1" applyFill="1" applyBorder="1" applyAlignment="1">
      <alignment vertical="center"/>
    </xf>
    <xf numFmtId="0" fontId="25" fillId="3" borderId="19" xfId="0" applyFont="1" applyFill="1" applyBorder="1" applyAlignment="1">
      <alignment horizontal="center" vertical="center" wrapText="1"/>
    </xf>
    <xf numFmtId="164" fontId="25" fillId="3" borderId="21" xfId="0" applyNumberFormat="1" applyFont="1" applyFill="1" applyBorder="1" applyAlignment="1">
      <alignment horizontal="center" vertical="center" wrapText="1"/>
    </xf>
    <xf numFmtId="0" fontId="3" fillId="2" borderId="9" xfId="0" applyFont="1" applyFill="1" applyBorder="1" applyAlignment="1" applyProtection="1">
      <alignment horizontal="center"/>
      <protection locked="0"/>
    </xf>
    <xf numFmtId="4" fontId="2" fillId="2" borderId="0" xfId="0" applyNumberFormat="1" applyFont="1" applyFill="1" applyBorder="1" applyAlignment="1" applyProtection="1">
      <alignment horizontal="center" vertical="center" wrapText="1"/>
    </xf>
    <xf numFmtId="0" fontId="2" fillId="2" borderId="13" xfId="0" applyFont="1" applyFill="1" applyBorder="1" applyAlignment="1">
      <alignment vertical="top"/>
    </xf>
    <xf numFmtId="0" fontId="2" fillId="2" borderId="0" xfId="0" applyFont="1" applyFill="1" applyBorder="1" applyAlignment="1">
      <alignment horizontal="left" vertical="top"/>
    </xf>
    <xf numFmtId="0" fontId="2" fillId="2" borderId="2" xfId="0" applyFont="1" applyFill="1" applyBorder="1" applyAlignment="1">
      <alignment vertical="top"/>
    </xf>
    <xf numFmtId="0" fontId="21" fillId="2" borderId="0" xfId="0" applyFont="1" applyFill="1" applyAlignment="1">
      <alignment vertical="center"/>
    </xf>
    <xf numFmtId="0" fontId="2" fillId="2" borderId="16" xfId="0" applyFont="1" applyFill="1" applyBorder="1" applyAlignment="1">
      <alignment horizontal="left" vertical="center" wrapText="1"/>
    </xf>
    <xf numFmtId="0" fontId="2" fillId="2" borderId="17" xfId="0" applyFont="1" applyFill="1" applyBorder="1" applyAlignment="1">
      <alignment horizontal="left" vertical="center" wrapText="1"/>
    </xf>
    <xf numFmtId="14" fontId="2" fillId="2" borderId="7" xfId="0" applyNumberFormat="1" applyFont="1" applyFill="1" applyBorder="1" applyAlignment="1" applyProtection="1">
      <alignment horizontal="center" vertical="center"/>
    </xf>
    <xf numFmtId="14" fontId="2" fillId="2" borderId="8" xfId="0" applyNumberFormat="1" applyFont="1" applyFill="1" applyBorder="1" applyAlignment="1" applyProtection="1">
      <alignment horizontal="center" vertical="center"/>
    </xf>
    <xf numFmtId="0" fontId="2" fillId="2" borderId="0" xfId="0" applyFont="1" applyFill="1" applyBorder="1" applyAlignment="1">
      <alignment horizontal="center" vertical="center"/>
    </xf>
    <xf numFmtId="0" fontId="2" fillId="2" borderId="0" xfId="0" applyFont="1" applyFill="1" applyBorder="1" applyAlignment="1">
      <alignment horizontal="center" vertical="center" wrapText="1"/>
    </xf>
    <xf numFmtId="168" fontId="2" fillId="2" borderId="9" xfId="0" applyNumberFormat="1" applyFont="1" applyFill="1" applyBorder="1" applyAlignment="1" applyProtection="1">
      <alignment horizontal="center" vertical="center"/>
      <protection locked="0"/>
    </xf>
    <xf numFmtId="2" fontId="2" fillId="2" borderId="0" xfId="0" applyNumberFormat="1" applyFont="1" applyFill="1" applyBorder="1" applyAlignment="1" applyProtection="1">
      <alignment horizontal="center" vertical="center"/>
    </xf>
    <xf numFmtId="169" fontId="2" fillId="2" borderId="0" xfId="0" applyNumberFormat="1" applyFont="1" applyFill="1" applyBorder="1" applyAlignment="1" applyProtection="1">
      <alignment horizontal="center" vertical="center"/>
    </xf>
    <xf numFmtId="14" fontId="2" fillId="2" borderId="26" xfId="0" applyNumberFormat="1" applyFont="1" applyFill="1" applyBorder="1" applyAlignment="1" applyProtection="1">
      <alignment horizontal="center" vertical="center"/>
    </xf>
    <xf numFmtId="0" fontId="2" fillId="2" borderId="0" xfId="0" applyFont="1" applyFill="1" applyAlignment="1">
      <alignment horizontal="center"/>
    </xf>
    <xf numFmtId="0" fontId="2" fillId="2" borderId="13" xfId="0" applyFont="1" applyFill="1" applyBorder="1" applyAlignment="1">
      <alignment horizontal="left" vertical="center"/>
    </xf>
    <xf numFmtId="0" fontId="2" fillId="2" borderId="0" xfId="0" applyFont="1" applyFill="1" applyAlignment="1">
      <alignment horizontal="left" vertical="center"/>
    </xf>
    <xf numFmtId="4" fontId="33" fillId="0" borderId="0" xfId="0" applyNumberFormat="1" applyFont="1" applyFill="1" applyAlignment="1">
      <alignment horizontal="left" vertical="top"/>
    </xf>
    <xf numFmtId="3" fontId="6" fillId="0" borderId="0" xfId="0" applyNumberFormat="1" applyFont="1"/>
    <xf numFmtId="0" fontId="25" fillId="2" borderId="0" xfId="0" applyFont="1" applyFill="1" applyBorder="1" applyAlignment="1">
      <alignment vertical="center"/>
    </xf>
    <xf numFmtId="0" fontId="25" fillId="2" borderId="0" xfId="0" applyFont="1" applyFill="1" applyAlignment="1">
      <alignment horizontal="right"/>
    </xf>
    <xf numFmtId="164" fontId="25" fillId="2" borderId="9" xfId="0" applyNumberFormat="1" applyFont="1" applyFill="1" applyBorder="1" applyAlignment="1">
      <alignment vertical="center" wrapText="1"/>
    </xf>
    <xf numFmtId="2" fontId="25" fillId="2" borderId="0" xfId="0" applyNumberFormat="1" applyFont="1" applyFill="1" applyAlignment="1">
      <alignment horizontal="right" vertical="center"/>
    </xf>
    <xf numFmtId="4" fontId="25" fillId="2" borderId="0" xfId="0" applyNumberFormat="1" applyFont="1" applyFill="1" applyBorder="1" applyAlignment="1">
      <alignment horizontal="center" vertical="center" wrapText="1"/>
    </xf>
    <xf numFmtId="0" fontId="2" fillId="2" borderId="0" xfId="0" applyFont="1" applyFill="1" applyAlignment="1">
      <alignment horizontal="center"/>
    </xf>
    <xf numFmtId="0" fontId="2" fillId="2" borderId="13" xfId="0" applyFont="1" applyFill="1" applyBorder="1" applyAlignment="1">
      <alignment horizontal="left" vertical="center"/>
    </xf>
    <xf numFmtId="0" fontId="2" fillId="2" borderId="0" xfId="0" applyFont="1" applyFill="1" applyAlignment="1">
      <alignment horizontal="left" vertical="center"/>
    </xf>
    <xf numFmtId="2" fontId="2" fillId="2" borderId="0" xfId="0" applyNumberFormat="1" applyFont="1" applyFill="1" applyAlignment="1" applyProtection="1">
      <alignment horizontal="center" vertical="center"/>
      <protection locked="0"/>
    </xf>
    <xf numFmtId="0" fontId="3" fillId="2" borderId="0" xfId="0" applyFont="1" applyFill="1" applyAlignment="1">
      <alignment horizontal="left" vertical="center"/>
    </xf>
    <xf numFmtId="0" fontId="25" fillId="0" borderId="0" xfId="0" applyFont="1" applyFill="1" applyAlignment="1">
      <alignment horizontal="right" vertical="top"/>
    </xf>
    <xf numFmtId="0" fontId="6" fillId="0" borderId="0" xfId="0" applyFont="1" applyFill="1" applyAlignment="1">
      <alignment horizontal="right"/>
    </xf>
    <xf numFmtId="0" fontId="2" fillId="4" borderId="0" xfId="0" applyFont="1" applyFill="1" applyAlignment="1">
      <alignment horizontal="left" vertical="center"/>
    </xf>
    <xf numFmtId="0" fontId="2" fillId="4" borderId="0" xfId="0" applyFont="1" applyFill="1" applyAlignment="1">
      <alignment horizontal="center"/>
    </xf>
    <xf numFmtId="2" fontId="2" fillId="4" borderId="0" xfId="0" applyNumberFormat="1" applyFont="1" applyFill="1" applyBorder="1" applyAlignment="1" applyProtection="1">
      <alignment horizontal="center" vertical="center"/>
      <protection locked="0"/>
    </xf>
    <xf numFmtId="2" fontId="2" fillId="4" borderId="0" xfId="0" applyNumberFormat="1" applyFont="1" applyFill="1" applyAlignment="1">
      <alignment vertical="center"/>
    </xf>
    <xf numFmtId="0" fontId="2" fillId="4" borderId="2" xfId="0" applyFont="1" applyFill="1" applyBorder="1" applyAlignment="1">
      <alignment vertical="center"/>
    </xf>
    <xf numFmtId="0" fontId="2" fillId="4" borderId="13" xfId="0" applyFont="1" applyFill="1" applyBorder="1" applyAlignment="1">
      <alignment horizontal="center" vertical="center"/>
    </xf>
    <xf numFmtId="0" fontId="2" fillId="4" borderId="0" xfId="0" applyFont="1" applyFill="1" applyAlignment="1">
      <alignment horizontal="center" vertical="center"/>
    </xf>
    <xf numFmtId="0" fontId="2" fillId="4" borderId="0" xfId="0" applyFont="1" applyFill="1" applyBorder="1" applyAlignment="1">
      <alignment horizontal="center" vertical="center"/>
    </xf>
    <xf numFmtId="169" fontId="2" fillId="4" borderId="0" xfId="0" applyNumberFormat="1" applyFont="1" applyFill="1" applyBorder="1" applyAlignment="1" applyProtection="1">
      <alignment horizontal="center" vertical="center"/>
      <protection locked="0"/>
    </xf>
    <xf numFmtId="0" fontId="2" fillId="4" borderId="0"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2" xfId="0" applyFont="1" applyFill="1" applyBorder="1"/>
    <xf numFmtId="1" fontId="2" fillId="4" borderId="13" xfId="0" applyNumberFormat="1" applyFont="1" applyFill="1" applyBorder="1" applyAlignment="1" applyProtection="1">
      <alignment horizontal="center" vertical="center" wrapText="1"/>
      <protection locked="0"/>
    </xf>
    <xf numFmtId="0" fontId="2" fillId="4" borderId="0" xfId="0" applyFont="1" applyFill="1" applyBorder="1" applyAlignment="1">
      <alignment vertical="center"/>
    </xf>
    <xf numFmtId="0" fontId="2" fillId="4" borderId="0" xfId="0" applyFont="1" applyFill="1" applyBorder="1" applyAlignment="1" applyProtection="1">
      <alignment vertical="center"/>
      <protection locked="0"/>
    </xf>
    <xf numFmtId="165" fontId="2" fillId="4" borderId="0" xfId="0" applyNumberFormat="1" applyFont="1" applyFill="1" applyBorder="1" applyAlignment="1" applyProtection="1">
      <alignment horizontal="center" vertical="center" wrapText="1"/>
      <protection locked="0"/>
    </xf>
    <xf numFmtId="4" fontId="2" fillId="4" borderId="0" xfId="0" applyNumberFormat="1" applyFont="1" applyFill="1" applyBorder="1" applyAlignment="1">
      <alignment horizontal="center" vertical="center" wrapText="1"/>
    </xf>
    <xf numFmtId="1" fontId="2" fillId="4" borderId="0" xfId="0" applyNumberFormat="1" applyFont="1" applyFill="1" applyBorder="1" applyAlignment="1">
      <alignment horizontal="right" vertical="center" wrapText="1"/>
    </xf>
    <xf numFmtId="0" fontId="10" fillId="4" borderId="2" xfId="0" applyFont="1" applyFill="1" applyBorder="1" applyAlignment="1">
      <alignment vertical="center"/>
    </xf>
    <xf numFmtId="169" fontId="2" fillId="4" borderId="0" xfId="0" applyNumberFormat="1" applyFont="1" applyFill="1" applyBorder="1" applyAlignment="1" applyProtection="1">
      <alignment horizontal="center" vertical="center"/>
    </xf>
    <xf numFmtId="0" fontId="3" fillId="2" borderId="0" xfId="0" applyFont="1" applyFill="1" applyAlignment="1">
      <alignment vertical="center"/>
    </xf>
    <xf numFmtId="2" fontId="10" fillId="2" borderId="0" xfId="0" applyNumberFormat="1" applyFont="1" applyFill="1" applyBorder="1"/>
    <xf numFmtId="164" fontId="10" fillId="2" borderId="0" xfId="0" applyNumberFormat="1" applyFont="1" applyFill="1" applyBorder="1"/>
    <xf numFmtId="4" fontId="48" fillId="0" borderId="0" xfId="0" applyNumberFormat="1" applyFont="1" applyFill="1" applyAlignment="1">
      <alignment horizontal="right" vertical="top"/>
    </xf>
    <xf numFmtId="0" fontId="2" fillId="2" borderId="0" xfId="0" applyFont="1" applyFill="1" applyAlignment="1">
      <alignment horizontal="left" wrapText="1"/>
    </xf>
    <xf numFmtId="0" fontId="15" fillId="2" borderId="2" xfId="0" applyFont="1" applyFill="1" applyBorder="1" applyAlignment="1">
      <alignment horizontal="left"/>
    </xf>
    <xf numFmtId="0" fontId="15" fillId="0" borderId="0" xfId="0" applyFont="1" applyFill="1" applyAlignment="1">
      <alignment horizontal="left"/>
    </xf>
    <xf numFmtId="0" fontId="2" fillId="0" borderId="0" xfId="0" applyFont="1" applyFill="1" applyAlignment="1">
      <alignment horizontal="left" vertical="center"/>
    </xf>
    <xf numFmtId="0" fontId="36" fillId="0" borderId="0" xfId="0" applyFont="1" applyFill="1" applyAlignment="1">
      <alignment horizontal="left"/>
    </xf>
    <xf numFmtId="0" fontId="2" fillId="2" borderId="1" xfId="0" applyFont="1" applyFill="1" applyBorder="1" applyAlignment="1">
      <alignment horizontal="left"/>
    </xf>
    <xf numFmtId="2" fontId="2" fillId="2" borderId="0" xfId="0" applyNumberFormat="1" applyFont="1" applyFill="1" applyAlignment="1">
      <alignment horizontal="left" wrapText="1"/>
    </xf>
    <xf numFmtId="164" fontId="2" fillId="2" borderId="0" xfId="0" applyNumberFormat="1" applyFont="1" applyFill="1" applyAlignment="1">
      <alignment horizontal="left" wrapText="1"/>
    </xf>
    <xf numFmtId="0" fontId="2" fillId="2" borderId="2" xfId="0" applyFont="1" applyFill="1" applyBorder="1" applyAlignment="1">
      <alignment horizontal="left"/>
    </xf>
    <xf numFmtId="0" fontId="15" fillId="2" borderId="9" xfId="0" applyFont="1" applyFill="1" applyBorder="1" applyAlignment="1" applyProtection="1">
      <alignment horizontal="left" wrapText="1"/>
      <protection locked="0"/>
    </xf>
    <xf numFmtId="0" fontId="2" fillId="0" borderId="0" xfId="0" applyFont="1" applyAlignment="1">
      <alignment horizontal="left" vertical="center" wrapText="1"/>
    </xf>
    <xf numFmtId="0" fontId="15" fillId="2" borderId="0" xfId="0" applyFont="1" applyFill="1" applyBorder="1" applyAlignment="1" applyProtection="1">
      <alignment horizontal="left" wrapText="1"/>
      <protection locked="0"/>
    </xf>
    <xf numFmtId="0" fontId="2" fillId="2" borderId="13" xfId="0" applyFont="1" applyFill="1" applyBorder="1" applyAlignment="1">
      <alignment horizontal="left"/>
    </xf>
    <xf numFmtId="2" fontId="2" fillId="2" borderId="0" xfId="0" applyNumberFormat="1" applyFont="1" applyFill="1" applyBorder="1" applyAlignment="1" applyProtection="1">
      <alignment horizontal="center" vertical="center"/>
      <protection locked="0"/>
    </xf>
    <xf numFmtId="0" fontId="10" fillId="0" borderId="0" xfId="0" applyFont="1" applyBorder="1" applyAlignment="1" applyProtection="1">
      <alignment horizontal="left"/>
    </xf>
    <xf numFmtId="0" fontId="10" fillId="2" borderId="11" xfId="0" applyFont="1" applyFill="1" applyBorder="1"/>
    <xf numFmtId="2" fontId="10" fillId="2" borderId="11" xfId="0" applyNumberFormat="1" applyFont="1" applyFill="1" applyBorder="1"/>
    <xf numFmtId="164" fontId="10" fillId="2" borderId="11" xfId="0" applyNumberFormat="1" applyFont="1" applyFill="1" applyBorder="1"/>
    <xf numFmtId="0" fontId="10" fillId="2" borderId="12" xfId="0" applyFont="1" applyFill="1" applyBorder="1"/>
    <xf numFmtId="0" fontId="2" fillId="0" borderId="0" xfId="0" applyFont="1" applyAlignment="1">
      <alignment horizontal="left" vertical="center" wrapText="1"/>
    </xf>
    <xf numFmtId="0" fontId="2" fillId="2" borderId="13"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1" xfId="0" applyFont="1" applyFill="1" applyBorder="1" applyAlignment="1">
      <alignment horizontal="left" vertical="top" wrapText="1"/>
    </xf>
    <xf numFmtId="0" fontId="2" fillId="2" borderId="0" xfId="0" applyFont="1" applyFill="1" applyAlignment="1">
      <alignment horizontal="left" vertical="top" wrapText="1"/>
    </xf>
    <xf numFmtId="49" fontId="2" fillId="2" borderId="14" xfId="0" quotePrefix="1" applyNumberFormat="1" applyFont="1" applyFill="1" applyBorder="1" applyAlignment="1" applyProtection="1">
      <alignment horizontal="center"/>
      <protection locked="0"/>
    </xf>
    <xf numFmtId="49" fontId="2" fillId="2" borderId="26" xfId="0" applyNumberFormat="1" applyFont="1" applyFill="1" applyBorder="1" applyAlignment="1" applyProtection="1">
      <alignment horizontal="center"/>
      <protection locked="0"/>
    </xf>
    <xf numFmtId="49" fontId="2" fillId="2" borderId="15" xfId="0" applyNumberFormat="1" applyFont="1" applyFill="1" applyBorder="1" applyAlignment="1" applyProtection="1">
      <alignment horizontal="center"/>
      <protection locked="0"/>
    </xf>
    <xf numFmtId="0" fontId="2" fillId="2" borderId="14" xfId="0" applyFont="1" applyFill="1" applyBorder="1" applyAlignment="1" applyProtection="1">
      <alignment horizontal="center"/>
      <protection locked="0"/>
    </xf>
    <xf numFmtId="0" fontId="2" fillId="2" borderId="26" xfId="0" applyFont="1" applyFill="1" applyBorder="1" applyAlignment="1" applyProtection="1">
      <alignment horizontal="center"/>
      <protection locked="0"/>
    </xf>
    <xf numFmtId="0" fontId="2" fillId="2" borderId="15" xfId="0" applyFont="1" applyFill="1" applyBorder="1" applyAlignment="1" applyProtection="1">
      <alignment horizontal="center"/>
      <protection locked="0"/>
    </xf>
    <xf numFmtId="14" fontId="2" fillId="2" borderId="6" xfId="0" applyNumberFormat="1" applyFont="1" applyFill="1" applyBorder="1" applyAlignment="1" applyProtection="1">
      <alignment horizontal="center" vertical="center"/>
      <protection locked="0"/>
    </xf>
    <xf numFmtId="14" fontId="2" fillId="2" borderId="7" xfId="0" applyNumberFormat="1" applyFont="1" applyFill="1" applyBorder="1" applyAlignment="1" applyProtection="1">
      <alignment horizontal="center" vertical="center"/>
      <protection locked="0"/>
    </xf>
    <xf numFmtId="14" fontId="2" fillId="2" borderId="8" xfId="0" applyNumberFormat="1" applyFont="1" applyFill="1" applyBorder="1" applyAlignment="1" applyProtection="1">
      <alignment horizontal="center" vertical="center"/>
      <protection locked="0"/>
    </xf>
    <xf numFmtId="49" fontId="2" fillId="2" borderId="14" xfId="0" applyNumberFormat="1" applyFont="1" applyFill="1" applyBorder="1" applyAlignment="1" applyProtection="1">
      <alignment horizontal="center" vertical="center"/>
      <protection locked="0"/>
    </xf>
    <xf numFmtId="49" fontId="2" fillId="2" borderId="26" xfId="0" applyNumberFormat="1" applyFont="1" applyFill="1" applyBorder="1" applyAlignment="1" applyProtection="1">
      <alignment horizontal="center" vertical="center"/>
      <protection locked="0"/>
    </xf>
    <xf numFmtId="49" fontId="2" fillId="2" borderId="15" xfId="0" applyNumberFormat="1" applyFont="1" applyFill="1" applyBorder="1" applyAlignment="1" applyProtection="1">
      <alignment horizontal="center" vertical="center"/>
      <protection locked="0"/>
    </xf>
    <xf numFmtId="0" fontId="2" fillId="2" borderId="13" xfId="0" applyFont="1" applyFill="1" applyBorder="1" applyAlignment="1">
      <alignment horizontal="left" vertical="top" wrapText="1"/>
    </xf>
    <xf numFmtId="0" fontId="22" fillId="2" borderId="13" xfId="1" applyFont="1" applyFill="1" applyBorder="1" applyAlignment="1">
      <alignment horizontal="left" vertical="center"/>
    </xf>
    <xf numFmtId="0" fontId="22" fillId="2" borderId="0" xfId="1" applyFont="1" applyFill="1" applyAlignment="1">
      <alignment horizontal="left" vertical="center"/>
    </xf>
    <xf numFmtId="0" fontId="2" fillId="2" borderId="2" xfId="0" applyFont="1" applyFill="1" applyBorder="1" applyAlignment="1">
      <alignment horizontal="left" vertical="center" wrapText="1"/>
    </xf>
    <xf numFmtId="14" fontId="2" fillId="2" borderId="14" xfId="0" applyNumberFormat="1" applyFont="1" applyFill="1" applyBorder="1" applyAlignment="1" applyProtection="1">
      <alignment horizontal="center"/>
      <protection locked="0"/>
    </xf>
    <xf numFmtId="14" fontId="2" fillId="2" borderId="15" xfId="0" applyNumberFormat="1" applyFont="1" applyFill="1" applyBorder="1" applyAlignment="1" applyProtection="1">
      <alignment horizontal="center"/>
      <protection locked="0"/>
    </xf>
    <xf numFmtId="0" fontId="2" fillId="2" borderId="0" xfId="0" applyFont="1" applyFill="1" applyAlignment="1">
      <alignment horizontal="center"/>
    </xf>
    <xf numFmtId="0" fontId="22" fillId="2" borderId="13" xfId="0" applyFont="1" applyFill="1" applyBorder="1" applyAlignment="1">
      <alignment horizontal="left" vertical="center"/>
    </xf>
    <xf numFmtId="0" fontId="24" fillId="2" borderId="0" xfId="0" applyFont="1" applyFill="1" applyAlignment="1">
      <alignment horizontal="left"/>
    </xf>
    <xf numFmtId="165" fontId="2" fillId="2" borderId="14" xfId="0" applyNumberFormat="1" applyFont="1" applyFill="1" applyBorder="1" applyAlignment="1" applyProtection="1">
      <alignment horizontal="center" vertical="center"/>
      <protection locked="0"/>
    </xf>
    <xf numFmtId="165" fontId="2" fillId="2" borderId="15" xfId="0" applyNumberFormat="1" applyFont="1" applyFill="1" applyBorder="1" applyAlignment="1" applyProtection="1">
      <alignment horizontal="center" vertical="center"/>
      <protection locked="0"/>
    </xf>
    <xf numFmtId="168" fontId="2" fillId="2" borderId="14" xfId="0" applyNumberFormat="1" applyFont="1" applyFill="1" applyBorder="1" applyAlignment="1" applyProtection="1">
      <alignment horizontal="center" vertical="center"/>
      <protection locked="0"/>
    </xf>
    <xf numFmtId="168" fontId="2" fillId="2" borderId="15" xfId="0" applyNumberFormat="1" applyFont="1" applyFill="1" applyBorder="1" applyAlignment="1" applyProtection="1">
      <alignment horizontal="center" vertical="center"/>
      <protection locked="0"/>
    </xf>
    <xf numFmtId="0" fontId="12" fillId="2" borderId="13"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2" xfId="0" applyFont="1" applyFill="1" applyBorder="1" applyAlignment="1">
      <alignment horizontal="left" vertical="center" wrapText="1"/>
    </xf>
    <xf numFmtId="0" fontId="25" fillId="2" borderId="13" xfId="0" applyFont="1" applyFill="1" applyBorder="1" applyAlignment="1">
      <alignment horizontal="left" vertical="center"/>
    </xf>
    <xf numFmtId="0" fontId="25" fillId="2" borderId="0" xfId="0" applyFont="1" applyFill="1" applyAlignment="1">
      <alignment horizontal="left" vertical="center"/>
    </xf>
    <xf numFmtId="0" fontId="25" fillId="2" borderId="2" xfId="0" applyFont="1" applyFill="1" applyBorder="1" applyAlignment="1">
      <alignment horizontal="left" vertical="center"/>
    </xf>
    <xf numFmtId="4" fontId="25" fillId="2" borderId="14" xfId="0" applyNumberFormat="1" applyFont="1" applyFill="1" applyBorder="1" applyAlignment="1">
      <alignment horizontal="center" vertical="center"/>
    </xf>
    <xf numFmtId="4" fontId="25" fillId="2" borderId="15" xfId="0" applyNumberFormat="1" applyFont="1" applyFill="1" applyBorder="1" applyAlignment="1">
      <alignment horizontal="center" vertical="center"/>
    </xf>
    <xf numFmtId="0" fontId="2" fillId="2" borderId="13" xfId="0" applyFont="1" applyFill="1" applyBorder="1" applyAlignment="1">
      <alignment horizontal="left" wrapText="1"/>
    </xf>
    <xf numFmtId="0" fontId="2" fillId="2" borderId="0" xfId="0" applyFont="1" applyFill="1" applyAlignment="1">
      <alignment horizontal="left" wrapText="1"/>
    </xf>
    <xf numFmtId="165" fontId="2" fillId="2" borderId="14" xfId="0" applyNumberFormat="1" applyFont="1" applyFill="1" applyBorder="1" applyAlignment="1" applyProtection="1">
      <alignment horizontal="center" vertical="center" wrapText="1"/>
      <protection locked="0"/>
    </xf>
    <xf numFmtId="165" fontId="2" fillId="2" borderId="15" xfId="0" applyNumberFormat="1" applyFont="1" applyFill="1" applyBorder="1" applyAlignment="1" applyProtection="1">
      <alignment horizontal="center" vertical="center" wrapText="1"/>
      <protection locked="0"/>
    </xf>
    <xf numFmtId="3" fontId="2" fillId="2" borderId="14" xfId="0" applyNumberFormat="1" applyFont="1" applyFill="1" applyBorder="1" applyAlignment="1" applyProtection="1">
      <alignment horizontal="center" vertical="center" wrapText="1"/>
      <protection locked="0"/>
    </xf>
    <xf numFmtId="3" fontId="2" fillId="2" borderId="15" xfId="0" applyNumberFormat="1" applyFont="1" applyFill="1" applyBorder="1" applyAlignment="1" applyProtection="1">
      <alignment horizontal="center" vertical="center" wrapText="1"/>
      <protection locked="0"/>
    </xf>
    <xf numFmtId="0" fontId="2" fillId="2" borderId="13" xfId="0" applyFont="1" applyFill="1" applyBorder="1" applyAlignment="1">
      <alignment horizontal="center" vertical="center"/>
    </xf>
    <xf numFmtId="0" fontId="2" fillId="2" borderId="0" xfId="0" applyFont="1" applyFill="1" applyAlignment="1">
      <alignment horizontal="center" vertical="center"/>
    </xf>
    <xf numFmtId="0" fontId="2" fillId="2" borderId="13" xfId="0" applyFont="1" applyFill="1" applyBorder="1" applyAlignment="1">
      <alignment horizontal="center" vertical="center" wrapText="1"/>
    </xf>
    <xf numFmtId="0" fontId="2" fillId="2" borderId="0" xfId="0" applyFont="1" applyFill="1" applyAlignment="1">
      <alignment horizontal="center" vertical="center" wrapText="1"/>
    </xf>
    <xf numFmtId="0" fontId="3" fillId="3" borderId="16"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25" fillId="3" borderId="20" xfId="0" applyFont="1" applyFill="1" applyBorder="1" applyAlignment="1">
      <alignment horizontal="center" vertical="center" wrapText="1"/>
    </xf>
    <xf numFmtId="0" fontId="25" fillId="3" borderId="19" xfId="0" applyFont="1" applyFill="1" applyBorder="1" applyAlignment="1">
      <alignment horizontal="center" vertical="center" wrapText="1"/>
    </xf>
    <xf numFmtId="165" fontId="2" fillId="2" borderId="24" xfId="0" applyNumberFormat="1" applyFont="1" applyFill="1" applyBorder="1" applyAlignment="1" applyProtection="1">
      <alignment horizontal="center" vertical="center" wrapText="1"/>
      <protection locked="0"/>
    </xf>
    <xf numFmtId="165" fontId="2" fillId="2" borderId="25" xfId="0" applyNumberFormat="1" applyFont="1" applyFill="1" applyBorder="1" applyAlignment="1" applyProtection="1">
      <alignment horizontal="center" vertical="center" wrapText="1"/>
      <protection locked="0"/>
    </xf>
    <xf numFmtId="4" fontId="2" fillId="2" borderId="24" xfId="0" applyNumberFormat="1" applyFont="1" applyFill="1" applyBorder="1" applyAlignment="1">
      <alignment horizontal="center" vertical="center" wrapText="1"/>
    </xf>
    <xf numFmtId="4" fontId="2" fillId="2" borderId="25" xfId="0" applyNumberFormat="1" applyFont="1" applyFill="1" applyBorder="1" applyAlignment="1">
      <alignment horizontal="center" vertical="center" wrapText="1"/>
    </xf>
    <xf numFmtId="166" fontId="2" fillId="2" borderId="14" xfId="0" applyNumberFormat="1" applyFont="1" applyFill="1" applyBorder="1" applyAlignment="1" applyProtection="1">
      <alignment horizontal="center" vertical="center"/>
      <protection locked="0"/>
    </xf>
    <xf numFmtId="166" fontId="2" fillId="2" borderId="15" xfId="0" applyNumberFormat="1" applyFont="1" applyFill="1" applyBorder="1" applyAlignment="1" applyProtection="1">
      <alignment horizontal="center" vertical="center"/>
      <protection locked="0"/>
    </xf>
    <xf numFmtId="49" fontId="2" fillId="2" borderId="14" xfId="0" applyNumberFormat="1" applyFont="1" applyFill="1" applyBorder="1" applyAlignment="1" applyProtection="1">
      <alignment horizontal="left" vertical="top" wrapText="1"/>
      <protection locked="0"/>
    </xf>
    <xf numFmtId="0" fontId="10" fillId="2" borderId="26" xfId="0" applyFont="1" applyFill="1" applyBorder="1" applyAlignment="1" applyProtection="1">
      <alignment horizontal="left" vertical="top" wrapText="1"/>
      <protection locked="0"/>
    </xf>
    <xf numFmtId="0" fontId="10" fillId="2" borderId="15" xfId="0" applyFont="1" applyFill="1" applyBorder="1" applyAlignment="1" applyProtection="1">
      <alignment horizontal="left" vertical="top" wrapText="1"/>
      <protection locked="0"/>
    </xf>
    <xf numFmtId="7" fontId="2" fillId="2" borderId="14" xfId="0" applyNumberFormat="1" applyFont="1" applyFill="1" applyBorder="1" applyAlignment="1">
      <alignment horizontal="center" vertical="center" wrapText="1"/>
    </xf>
    <xf numFmtId="7" fontId="2" fillId="2" borderId="15" xfId="0" applyNumberFormat="1" applyFont="1" applyFill="1" applyBorder="1" applyAlignment="1">
      <alignment horizontal="center" vertical="center" wrapText="1"/>
    </xf>
    <xf numFmtId="0" fontId="25" fillId="2" borderId="4" xfId="0" applyFont="1" applyFill="1" applyBorder="1" applyAlignment="1">
      <alignment horizontal="left" vertical="top"/>
    </xf>
    <xf numFmtId="4" fontId="25" fillId="3" borderId="14" xfId="0" applyNumberFormat="1" applyFont="1" applyFill="1" applyBorder="1" applyAlignment="1">
      <alignment horizontal="center" vertical="center" wrapText="1"/>
    </xf>
    <xf numFmtId="4" fontId="25" fillId="3" borderId="15" xfId="0" applyNumberFormat="1" applyFont="1" applyFill="1" applyBorder="1" applyAlignment="1">
      <alignment horizontal="center" vertical="center" wrapText="1"/>
    </xf>
    <xf numFmtId="0" fontId="2" fillId="2" borderId="13" xfId="0" applyFont="1" applyFill="1" applyBorder="1" applyAlignment="1">
      <alignment horizontal="right" vertical="center" wrapText="1"/>
    </xf>
    <xf numFmtId="0" fontId="2" fillId="2" borderId="0" xfId="0" applyFont="1" applyFill="1" applyAlignment="1">
      <alignment horizontal="right" vertical="center" wrapText="1"/>
    </xf>
    <xf numFmtId="0" fontId="10" fillId="0" borderId="0" xfId="0" applyFont="1" applyAlignment="1">
      <alignment horizontal="right" wrapText="1"/>
    </xf>
    <xf numFmtId="0" fontId="2" fillId="2" borderId="9" xfId="0" applyFont="1" applyFill="1" applyBorder="1" applyAlignment="1" applyProtection="1">
      <alignment horizontal="left"/>
      <protection locked="0"/>
    </xf>
    <xf numFmtId="0" fontId="0" fillId="2" borderId="9" xfId="0" applyFill="1" applyBorder="1" applyAlignment="1" applyProtection="1">
      <alignment horizontal="left"/>
      <protection locked="0"/>
    </xf>
    <xf numFmtId="0" fontId="3" fillId="2" borderId="9" xfId="0" applyFont="1" applyFill="1" applyBorder="1" applyAlignment="1" applyProtection="1">
      <alignment horizontal="left" vertical="center"/>
      <protection locked="0"/>
    </xf>
    <xf numFmtId="0" fontId="6" fillId="2" borderId="9" xfId="0" applyFont="1" applyFill="1" applyBorder="1" applyAlignment="1" applyProtection="1">
      <alignment horizontal="left"/>
      <protection locked="0"/>
    </xf>
    <xf numFmtId="0" fontId="3" fillId="2" borderId="9" xfId="0" applyFont="1" applyFill="1" applyBorder="1" applyAlignment="1" applyProtection="1">
      <alignment horizontal="left"/>
      <protection locked="0"/>
    </xf>
    <xf numFmtId="0" fontId="2" fillId="2" borderId="0" xfId="0" applyFont="1" applyFill="1" applyAlignment="1" applyProtection="1">
      <alignment horizontal="center"/>
    </xf>
    <xf numFmtId="0" fontId="3" fillId="2" borderId="13" xfId="0" applyFont="1" applyFill="1" applyBorder="1" applyAlignment="1">
      <alignment horizontal="left" vertical="center"/>
    </xf>
    <xf numFmtId="0" fontId="3" fillId="2" borderId="0" xfId="0" applyFont="1" applyFill="1" applyAlignment="1">
      <alignment horizontal="left" vertical="center"/>
    </xf>
    <xf numFmtId="0" fontId="3" fillId="2" borderId="2" xfId="0" applyFont="1" applyFill="1" applyBorder="1" applyAlignment="1">
      <alignment horizontal="left" vertical="center"/>
    </xf>
    <xf numFmtId="4" fontId="2" fillId="2" borderId="14" xfId="0" applyNumberFormat="1" applyFont="1" applyFill="1" applyBorder="1" applyAlignment="1" applyProtection="1">
      <alignment horizontal="center" vertical="center"/>
      <protection locked="0"/>
    </xf>
    <xf numFmtId="4" fontId="2" fillId="2" borderId="15" xfId="0" applyNumberFormat="1" applyFont="1" applyFill="1" applyBorder="1" applyAlignment="1" applyProtection="1">
      <alignment horizontal="center" vertical="center"/>
      <protection locked="0"/>
    </xf>
    <xf numFmtId="0" fontId="2" fillId="2" borderId="17" xfId="0" applyFont="1" applyFill="1" applyBorder="1" applyAlignment="1">
      <alignment horizontal="left" vertical="center" wrapText="1"/>
    </xf>
    <xf numFmtId="0" fontId="0" fillId="0" borderId="17" xfId="0" applyBorder="1" applyAlignment="1">
      <alignment horizontal="left" vertical="center" wrapText="1"/>
    </xf>
    <xf numFmtId="0" fontId="2" fillId="2" borderId="14" xfId="0" quotePrefix="1" applyFont="1" applyFill="1" applyBorder="1" applyAlignment="1" applyProtection="1">
      <alignment horizontal="center"/>
      <protection locked="0"/>
    </xf>
    <xf numFmtId="0" fontId="2" fillId="2" borderId="14" xfId="0" applyNumberFormat="1" applyFont="1" applyFill="1" applyBorder="1" applyAlignment="1" applyProtection="1">
      <alignment horizontal="center" vertical="center"/>
    </xf>
    <xf numFmtId="0" fontId="2" fillId="2" borderId="26" xfId="0" applyNumberFormat="1" applyFont="1" applyFill="1" applyBorder="1" applyAlignment="1" applyProtection="1">
      <alignment horizontal="center" vertical="center"/>
    </xf>
    <xf numFmtId="0" fontId="2" fillId="2" borderId="15" xfId="0" applyNumberFormat="1" applyFont="1" applyFill="1" applyBorder="1" applyAlignment="1" applyProtection="1">
      <alignment horizontal="center" vertical="center"/>
    </xf>
    <xf numFmtId="0" fontId="2" fillId="2" borderId="0" xfId="0" applyFont="1" applyFill="1" applyBorder="1" applyAlignment="1">
      <alignment horizontal="left" vertical="center" wrapText="1"/>
    </xf>
    <xf numFmtId="0" fontId="0" fillId="0" borderId="0" xfId="0" applyBorder="1" applyAlignment="1">
      <alignment vertical="center" wrapText="1"/>
    </xf>
    <xf numFmtId="0" fontId="0" fillId="0" borderId="0" xfId="0" applyAlignment="1">
      <alignment wrapText="1"/>
    </xf>
    <xf numFmtId="0" fontId="0" fillId="0" borderId="2" xfId="0" applyBorder="1" applyAlignment="1">
      <alignment wrapText="1"/>
    </xf>
    <xf numFmtId="0" fontId="8" fillId="2" borderId="0" xfId="0" applyFont="1" applyFill="1" applyAlignment="1">
      <alignment horizontal="center" vertical="center" wrapText="1"/>
    </xf>
    <xf numFmtId="4" fontId="2" fillId="2" borderId="0" xfId="0" applyNumberFormat="1" applyFont="1" applyFill="1" applyAlignment="1" applyProtection="1">
      <alignment horizontal="center" vertical="center" wrapText="1"/>
      <protection locked="0"/>
    </xf>
    <xf numFmtId="2" fontId="2" fillId="2" borderId="0" xfId="0" applyNumberFormat="1" applyFont="1" applyFill="1" applyAlignment="1" applyProtection="1">
      <alignment horizontal="center" vertical="center"/>
      <protection locked="0"/>
    </xf>
    <xf numFmtId="0" fontId="12" fillId="2" borderId="13"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2" xfId="0" applyFont="1" applyFill="1" applyBorder="1" applyAlignment="1">
      <alignment horizontal="center" vertical="center" wrapText="1"/>
    </xf>
    <xf numFmtId="0" fontId="0" fillId="0" borderId="0" xfId="0" applyAlignment="1">
      <alignment horizontal="center" vertical="center" wrapText="1"/>
    </xf>
    <xf numFmtId="0" fontId="2" fillId="2" borderId="13" xfId="0" applyFont="1" applyFill="1" applyBorder="1" applyAlignment="1">
      <alignment horizontal="left" vertical="center"/>
    </xf>
    <xf numFmtId="0" fontId="2" fillId="2" borderId="0" xfId="0" applyFont="1" applyFill="1" applyAlignment="1">
      <alignment horizontal="left" vertical="center"/>
    </xf>
    <xf numFmtId="0" fontId="0" fillId="0" borderId="0" xfId="0" applyBorder="1" applyAlignment="1">
      <alignment vertical="center"/>
    </xf>
    <xf numFmtId="0" fontId="0" fillId="0" borderId="2" xfId="0" applyBorder="1" applyAlignment="1"/>
    <xf numFmtId="0" fontId="2" fillId="2" borderId="9" xfId="0" applyFont="1" applyFill="1" applyBorder="1" applyAlignment="1" applyProtection="1">
      <alignment horizontal="left" vertical="center"/>
      <protection locked="0"/>
    </xf>
    <xf numFmtId="0" fontId="17" fillId="2" borderId="13" xfId="0" applyFont="1" applyFill="1" applyBorder="1" applyAlignment="1">
      <alignment horizontal="left" vertical="center" wrapText="1"/>
    </xf>
    <xf numFmtId="0" fontId="17" fillId="2" borderId="0" xfId="0" applyFont="1" applyFill="1" applyAlignment="1">
      <alignment horizontal="left" vertical="center" wrapText="1"/>
    </xf>
    <xf numFmtId="0" fontId="50" fillId="2" borderId="0" xfId="0" applyFont="1" applyFill="1" applyBorder="1"/>
    <xf numFmtId="2" fontId="51" fillId="2" borderId="0" xfId="0" applyNumberFormat="1" applyFont="1" applyFill="1" applyBorder="1"/>
    <xf numFmtId="0" fontId="10" fillId="0" borderId="0" xfId="0" applyFont="1" applyFill="1" applyBorder="1"/>
    <xf numFmtId="0" fontId="50" fillId="0" borderId="0" xfId="0" applyFont="1" applyFill="1" applyBorder="1"/>
  </cellXfs>
  <cellStyles count="2">
    <cellStyle name="Standard" xfId="0" builtinId="0"/>
    <cellStyle name="Standard 2" xfId="1" xr:uid="{00000000-0005-0000-0000-000001000000}"/>
  </cellStyles>
  <dxfs count="0"/>
  <tableStyles count="0" defaultTableStyle="TableStyleMedium2" defaultPivotStyle="PivotStyleLight16"/>
  <colors>
    <mruColors>
      <color rgb="FF0000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G289"/>
  <sheetViews>
    <sheetView showGridLines="0" tabSelected="1" view="pageBreakPreview" zoomScaleNormal="100" zoomScaleSheetLayoutView="100" workbookViewId="0">
      <selection activeCell="D9" sqref="D9"/>
    </sheetView>
  </sheetViews>
  <sheetFormatPr baseColWidth="10" defaultColWidth="11.44140625" defaultRowHeight="13.2" x14ac:dyDescent="0.25"/>
  <cols>
    <col min="1" max="1" width="2.109375" style="144" customWidth="1"/>
    <col min="2" max="2" width="3.6640625" style="144" customWidth="1"/>
    <col min="3" max="3" width="17.109375" style="144" customWidth="1"/>
    <col min="4" max="4" width="10" style="144" customWidth="1"/>
    <col min="5" max="5" width="11.33203125" style="144" customWidth="1"/>
    <col min="6" max="6" width="11" style="144" customWidth="1"/>
    <col min="7" max="7" width="10.33203125" style="144" customWidth="1"/>
    <col min="8" max="8" width="10.33203125" style="154" customWidth="1"/>
    <col min="9" max="9" width="13.5546875" style="157" customWidth="1"/>
    <col min="10" max="10" width="2" style="144" customWidth="1"/>
    <col min="11" max="11" width="3.33203125" style="144" customWidth="1"/>
    <col min="12" max="16384" width="11.44140625" style="158"/>
  </cols>
  <sheetData>
    <row r="1" spans="1:18" s="412" customFormat="1" ht="24" customHeight="1" x14ac:dyDescent="0.4">
      <c r="B1" s="206" t="s">
        <v>124</v>
      </c>
      <c r="C1" s="204"/>
      <c r="D1" s="203"/>
      <c r="E1" s="203"/>
      <c r="F1" s="204"/>
      <c r="G1" s="204"/>
      <c r="H1" s="205"/>
      <c r="I1" s="285" t="s">
        <v>118</v>
      </c>
      <c r="J1" s="204"/>
    </row>
    <row r="2" spans="1:18" s="413" customFormat="1" ht="15.6" x14ac:dyDescent="0.3">
      <c r="B2" s="206" t="s">
        <v>119</v>
      </c>
      <c r="C2" s="206"/>
      <c r="D2" s="206"/>
      <c r="E2" s="206"/>
      <c r="F2" s="410"/>
      <c r="G2" s="410"/>
      <c r="H2" s="411"/>
      <c r="J2" s="410"/>
    </row>
    <row r="3" spans="1:18" s="412" customFormat="1" ht="7.95" customHeight="1" x14ac:dyDescent="0.25">
      <c r="B3" s="14"/>
      <c r="C3" s="14"/>
      <c r="D3" s="14"/>
      <c r="E3" s="14"/>
      <c r="F3" s="14"/>
      <c r="G3" s="14"/>
      <c r="H3" s="15"/>
      <c r="I3" s="16"/>
      <c r="J3" s="14"/>
    </row>
    <row r="4" spans="1:18" s="144" customFormat="1" ht="7.95" customHeight="1" x14ac:dyDescent="0.25">
      <c r="B4" s="4"/>
      <c r="C4" s="5"/>
      <c r="D4" s="5"/>
      <c r="E4" s="5"/>
      <c r="F4" s="5"/>
      <c r="G4" s="5"/>
      <c r="H4" s="6"/>
      <c r="I4" s="7"/>
      <c r="J4" s="8"/>
    </row>
    <row r="5" spans="1:18" s="144" customFormat="1" ht="13.65" customHeight="1" x14ac:dyDescent="0.25">
      <c r="A5" s="159"/>
      <c r="B5" s="10"/>
      <c r="C5" s="11" t="s">
        <v>110</v>
      </c>
      <c r="D5" s="11"/>
      <c r="E5" s="11"/>
      <c r="F5" s="11"/>
      <c r="G5" s="317"/>
      <c r="H5" s="318"/>
      <c r="I5" s="319"/>
      <c r="J5" s="12"/>
      <c r="K5" s="159"/>
      <c r="L5" s="159"/>
      <c r="M5" s="159"/>
    </row>
    <row r="6" spans="1:18" s="144" customFormat="1" ht="6" customHeight="1" x14ac:dyDescent="0.25">
      <c r="A6" s="159"/>
      <c r="B6" s="62"/>
      <c r="C6" s="11"/>
      <c r="D6" s="11"/>
      <c r="E6" s="11"/>
      <c r="F6" s="11"/>
      <c r="G6" s="245"/>
      <c r="H6" s="245"/>
      <c r="I6" s="245"/>
      <c r="J6" s="12"/>
      <c r="K6" s="159"/>
      <c r="L6" s="159"/>
      <c r="M6" s="159"/>
    </row>
    <row r="7" spans="1:18" s="144" customFormat="1" ht="13.65" customHeight="1" x14ac:dyDescent="0.25">
      <c r="A7" s="159"/>
      <c r="B7" s="10"/>
      <c r="C7" s="11" t="s">
        <v>79</v>
      </c>
      <c r="D7" s="320"/>
      <c r="E7" s="321"/>
      <c r="F7" s="321"/>
      <c r="G7" s="321"/>
      <c r="H7" s="321"/>
      <c r="I7" s="322"/>
      <c r="J7" s="12"/>
      <c r="K7" s="159"/>
    </row>
    <row r="8" spans="1:18" s="144" customFormat="1" ht="7.95" customHeight="1" thickBot="1" x14ac:dyDescent="0.3">
      <c r="B8" s="13"/>
      <c r="C8" s="14"/>
      <c r="D8" s="14"/>
      <c r="E8" s="14"/>
      <c r="F8" s="14"/>
      <c r="G8" s="14"/>
      <c r="H8" s="15"/>
      <c r="I8" s="16"/>
      <c r="J8" s="141"/>
    </row>
    <row r="9" spans="1:18" s="144" customFormat="1" ht="7.95" customHeight="1" x14ac:dyDescent="0.25">
      <c r="A9" s="160"/>
      <c r="B9" s="20"/>
      <c r="C9" s="21"/>
      <c r="D9" s="22"/>
      <c r="E9" s="23"/>
      <c r="F9" s="23"/>
      <c r="G9" s="23"/>
      <c r="H9" s="23"/>
      <c r="I9" s="23"/>
      <c r="J9" s="24"/>
      <c r="L9" s="164"/>
    </row>
    <row r="10" spans="1:18" s="144" customFormat="1" ht="11.25" customHeight="1" x14ac:dyDescent="0.25">
      <c r="B10" s="26"/>
      <c r="C10" s="3"/>
      <c r="D10" s="27"/>
      <c r="E10" s="27"/>
      <c r="F10" s="27"/>
      <c r="G10" s="27"/>
      <c r="H10" s="28" t="s">
        <v>8</v>
      </c>
      <c r="I10" s="29"/>
      <c r="J10" s="30"/>
      <c r="K10" s="164"/>
      <c r="L10" s="164"/>
      <c r="M10" s="164"/>
    </row>
    <row r="11" spans="1:18" s="144" customFormat="1" ht="7.95" customHeight="1" x14ac:dyDescent="0.25">
      <c r="B11" s="26"/>
      <c r="C11" s="3"/>
      <c r="D11" s="27"/>
      <c r="E11" s="27"/>
      <c r="F11" s="27"/>
      <c r="G11" s="27"/>
      <c r="H11" s="28"/>
      <c r="I11" s="29"/>
      <c r="J11" s="30"/>
      <c r="K11" s="164"/>
      <c r="L11" s="164"/>
      <c r="M11" s="164"/>
    </row>
    <row r="12" spans="1:18" s="144" customFormat="1" x14ac:dyDescent="0.25">
      <c r="B12" s="307" t="s">
        <v>117</v>
      </c>
      <c r="C12" s="308"/>
      <c r="D12" s="308"/>
      <c r="E12" s="308"/>
      <c r="F12" s="308"/>
      <c r="G12" s="308"/>
      <c r="H12" s="36"/>
      <c r="I12" s="37"/>
      <c r="J12" s="30"/>
      <c r="K12" s="164"/>
      <c r="L12" s="164"/>
      <c r="M12" s="164"/>
    </row>
    <row r="13" spans="1:18" s="144" customFormat="1" ht="7.95" customHeight="1" x14ac:dyDescent="0.25">
      <c r="B13" s="39"/>
      <c r="C13" s="3"/>
      <c r="D13" s="27"/>
      <c r="E13" s="27"/>
      <c r="F13" s="27"/>
      <c r="G13" s="27"/>
      <c r="H13" s="28"/>
      <c r="I13" s="29"/>
      <c r="J13" s="30"/>
      <c r="K13" s="164"/>
      <c r="L13" s="164"/>
      <c r="M13" s="164"/>
      <c r="R13" s="150"/>
    </row>
    <row r="14" spans="1:18" s="144" customFormat="1" x14ac:dyDescent="0.25">
      <c r="B14" s="307" t="str">
        <f>IF(ISBLANK(H17),"  Nr. 5.1.2.1  Initialbegründung mit geringen Pflanzenzahlen ","  Bitte verwenden Sie zur Initialbegründung im Standardverband ggf. eine neue Anlage")</f>
        <v xml:space="preserve">  Nr. 5.1.2.1  Initialbegründung mit geringen Pflanzenzahlen </v>
      </c>
      <c r="C14" s="308"/>
      <c r="D14" s="308"/>
      <c r="E14" s="308"/>
      <c r="F14" s="308"/>
      <c r="G14" s="308"/>
      <c r="H14" s="36"/>
      <c r="I14" s="37"/>
      <c r="J14" s="30"/>
      <c r="K14" s="164"/>
      <c r="L14" s="164"/>
      <c r="M14" s="164"/>
      <c r="R14" s="150"/>
    </row>
    <row r="15" spans="1:18" s="144" customFormat="1" ht="12.75" customHeight="1" x14ac:dyDescent="0.25">
      <c r="B15" s="323" t="str">
        <f>IF(ISBLANK(H17),"                      (Saat, Pflanzung oder Förd. vorhandener NV)"," ")</f>
        <v xml:space="preserve">                      (Saat, Pflanzung oder Förd. vorhandener NV)</v>
      </c>
      <c r="C15" s="310"/>
      <c r="D15" s="310"/>
      <c r="E15" s="310"/>
      <c r="F15" s="310"/>
      <c r="G15" s="310"/>
      <c r="H15" s="37"/>
      <c r="I15" s="37"/>
      <c r="J15" s="30"/>
      <c r="K15" s="164"/>
      <c r="L15" s="164"/>
      <c r="M15" s="164"/>
      <c r="R15" s="150"/>
    </row>
    <row r="16" spans="1:18" s="144" customFormat="1" ht="7.95" customHeight="1" x14ac:dyDescent="0.25">
      <c r="B16" s="307"/>
      <c r="C16" s="308"/>
      <c r="D16" s="308"/>
      <c r="E16" s="308"/>
      <c r="F16" s="308"/>
      <c r="G16" s="308"/>
      <c r="H16" s="40"/>
      <c r="I16" s="41"/>
      <c r="J16" s="30"/>
      <c r="K16" s="164"/>
      <c r="L16" s="164"/>
      <c r="M16" s="164"/>
      <c r="R16" s="150"/>
    </row>
    <row r="17" spans="1:18" s="144" customFormat="1" x14ac:dyDescent="0.25">
      <c r="B17" s="307" t="str">
        <f>IF(ISBLANK(H14),"  Nr. 5.1.2.2  Wiederbewaldung im Standardverband", "  Bitte verwenden Sie zur Wiederbewaldung im Standardverband ggf. eine neue Anlage")</f>
        <v xml:space="preserve">  Nr. 5.1.2.2  Wiederbewaldung im Standardverband</v>
      </c>
      <c r="C17" s="308"/>
      <c r="D17" s="308"/>
      <c r="E17" s="308"/>
      <c r="F17" s="308"/>
      <c r="G17" s="308"/>
      <c r="H17" s="36"/>
      <c r="I17" s="37"/>
      <c r="J17" s="30"/>
      <c r="K17" s="164"/>
      <c r="L17" s="164"/>
      <c r="M17" s="164"/>
      <c r="R17" s="150"/>
    </row>
    <row r="18" spans="1:18" s="144" customFormat="1" ht="14.25" customHeight="1" x14ac:dyDescent="0.25">
      <c r="B18" s="309" t="str">
        <f>IF(ISBLANK(H14),"                      (Saat, Pflanzung oder Förd. vorhandener NV)"," ")</f>
        <v xml:space="preserve">                      (Saat, Pflanzung oder Förd. vorhandener NV)</v>
      </c>
      <c r="C18" s="310"/>
      <c r="D18" s="310"/>
      <c r="E18" s="310"/>
      <c r="F18" s="310"/>
      <c r="G18" s="310"/>
      <c r="H18" s="37"/>
      <c r="I18" s="37"/>
      <c r="J18" s="30"/>
      <c r="K18" s="164"/>
      <c r="L18" s="164"/>
      <c r="M18" s="164"/>
      <c r="R18" s="150"/>
    </row>
    <row r="19" spans="1:18" s="144" customFormat="1" ht="7.95" customHeight="1" x14ac:dyDescent="0.25">
      <c r="B19" s="307"/>
      <c r="C19" s="308"/>
      <c r="D19" s="308"/>
      <c r="E19" s="308"/>
      <c r="F19" s="308"/>
      <c r="G19" s="308"/>
      <c r="H19" s="40"/>
      <c r="I19" s="41"/>
      <c r="J19" s="30"/>
      <c r="K19" s="164"/>
      <c r="L19" s="164"/>
      <c r="M19" s="164"/>
      <c r="R19" s="150"/>
    </row>
    <row r="20" spans="1:18" s="144" customFormat="1" x14ac:dyDescent="0.25">
      <c r="B20" s="307" t="str">
        <f>IF(ISBLANK(H17),"  Nr. 5.1.2.3  Pflege einer nach Nr. 5.1.2 PKW-RL oder Nr. 2.4.3 Ex-RL geförderten", "  Bitte verwenden Sie zur Wiederbewaldung im Standardverband ggf. eine neue Anlage")</f>
        <v xml:space="preserve">  Nr. 5.1.2.3  Pflege einer nach Nr. 5.1.2 PKW-RL oder Nr. 2.4.3 Ex-RL geförderten</v>
      </c>
      <c r="C20" s="308"/>
      <c r="D20" s="308"/>
      <c r="E20" s="308"/>
      <c r="F20" s="308"/>
      <c r="G20" s="308"/>
      <c r="H20" s="36"/>
      <c r="I20" s="37"/>
      <c r="J20" s="30"/>
      <c r="K20" s="164"/>
      <c r="L20" s="164"/>
      <c r="M20" s="164"/>
      <c r="R20" s="150"/>
    </row>
    <row r="21" spans="1:18" s="144" customFormat="1" x14ac:dyDescent="0.25">
      <c r="B21" s="307" t="str">
        <f>IF(ISBLANK(H18),"                     Wiederbewaldungsmaßnahme in den ersten fünf Jahren", "  Bitte verwenden Sie zur Wiederbewaldung im Standardverband ggf. eine neue Anlage")</f>
        <v xml:space="preserve">                     Wiederbewaldungsmaßnahme in den ersten fünf Jahren</v>
      </c>
      <c r="C21" s="308"/>
      <c r="D21" s="308"/>
      <c r="E21" s="308"/>
      <c r="F21" s="308"/>
      <c r="G21" s="308"/>
      <c r="H21" s="300"/>
      <c r="I21" s="37"/>
      <c r="J21" s="30"/>
      <c r="K21" s="164"/>
      <c r="L21" s="164"/>
      <c r="M21" s="164"/>
      <c r="R21" s="150"/>
    </row>
    <row r="22" spans="1:18" s="144" customFormat="1" ht="7.95" customHeight="1" x14ac:dyDescent="0.25">
      <c r="B22" s="307"/>
      <c r="C22" s="308"/>
      <c r="D22" s="308"/>
      <c r="E22" s="308"/>
      <c r="F22" s="308"/>
      <c r="G22" s="308"/>
      <c r="H22" s="40"/>
      <c r="I22" s="41"/>
      <c r="J22" s="30"/>
      <c r="K22" s="164"/>
      <c r="L22" s="164"/>
      <c r="M22" s="164"/>
      <c r="R22" s="150"/>
    </row>
    <row r="23" spans="1:18" s="144" customFormat="1" x14ac:dyDescent="0.25">
      <c r="B23" s="307" t="str">
        <f>IF(ISBLANK(H20),"  Nr. 5.1.3.1  NachbesswrungenWiederbewaldung im Standardverband", "  Bitte verwenden Sie zur Wiederbewaldung im Standardverband ggf. eine neue Anlage")</f>
        <v xml:space="preserve">  Nr. 5.1.3.1  NachbesswrungenWiederbewaldung im Standardverband</v>
      </c>
      <c r="C23" s="308"/>
      <c r="D23" s="308"/>
      <c r="E23" s="308"/>
      <c r="F23" s="308"/>
      <c r="G23" s="308"/>
      <c r="H23" s="36"/>
      <c r="I23" s="37"/>
      <c r="J23" s="30"/>
      <c r="K23" s="164"/>
      <c r="L23" s="164"/>
      <c r="M23" s="164"/>
      <c r="R23" s="150"/>
    </row>
    <row r="24" spans="1:18" s="144" customFormat="1" ht="14.25" customHeight="1" x14ac:dyDescent="0.25">
      <c r="B24" s="309" t="str">
        <f>IF(ISBLANK(H20),"                      (Saat, Pflanzung oder Förd. vorhandener NV)"," ")</f>
        <v xml:space="preserve">                      (Saat, Pflanzung oder Förd. vorhandener NV)</v>
      </c>
      <c r="C24" s="310"/>
      <c r="D24" s="310"/>
      <c r="E24" s="310"/>
      <c r="F24" s="310"/>
      <c r="G24" s="310"/>
      <c r="H24" s="37"/>
      <c r="I24" s="37"/>
      <c r="J24" s="30"/>
      <c r="K24" s="164"/>
      <c r="L24" s="164"/>
      <c r="M24" s="164"/>
      <c r="R24" s="150"/>
    </row>
    <row r="25" spans="1:18" s="144" customFormat="1" ht="7.95" customHeight="1" x14ac:dyDescent="0.25">
      <c r="B25" s="307"/>
      <c r="C25" s="308"/>
      <c r="D25" s="308"/>
      <c r="E25" s="308"/>
      <c r="F25" s="308"/>
      <c r="G25" s="308"/>
      <c r="H25" s="40"/>
      <c r="I25" s="41"/>
      <c r="J25" s="30"/>
      <c r="K25" s="164"/>
      <c r="L25" s="164"/>
      <c r="M25" s="164"/>
      <c r="R25" s="150"/>
    </row>
    <row r="26" spans="1:18" s="144" customFormat="1" x14ac:dyDescent="0.25">
      <c r="B26" s="307" t="str">
        <f>IF(ISBLANK(H23),"  Nr. 5.1.2.2  Wiederbewaldung im Standardverband", "  Bitte verwenden Sie zur Wiederbewaldung im Standardverband ggf. eine neue Anlage")</f>
        <v xml:space="preserve">  Nr. 5.1.2.2  Wiederbewaldung im Standardverband</v>
      </c>
      <c r="C26" s="308"/>
      <c r="D26" s="308"/>
      <c r="E26" s="308"/>
      <c r="F26" s="308"/>
      <c r="G26" s="308"/>
      <c r="H26" s="36"/>
      <c r="I26" s="37"/>
      <c r="J26" s="30"/>
      <c r="K26" s="164"/>
      <c r="L26" s="164"/>
      <c r="M26" s="164"/>
      <c r="R26" s="150"/>
    </row>
    <row r="27" spans="1:18" s="144" customFormat="1" ht="14.25" customHeight="1" x14ac:dyDescent="0.25">
      <c r="B27" s="309" t="str">
        <f>IF(ISBLANK(H23),"                      (Saat, Pflanzung oder Förd. vorhandener NV)"," ")</f>
        <v xml:space="preserve">                      (Saat, Pflanzung oder Förd. vorhandener NV)</v>
      </c>
      <c r="C27" s="310"/>
      <c r="D27" s="310"/>
      <c r="E27" s="310"/>
      <c r="F27" s="310"/>
      <c r="G27" s="310"/>
      <c r="H27" s="37"/>
      <c r="I27" s="37"/>
      <c r="J27" s="30"/>
      <c r="K27" s="164"/>
      <c r="L27" s="164"/>
      <c r="M27" s="164"/>
      <c r="R27" s="150"/>
    </row>
    <row r="28" spans="1:18" s="144" customFormat="1" ht="7.95" customHeight="1" x14ac:dyDescent="0.25">
      <c r="B28" s="307"/>
      <c r="C28" s="308"/>
      <c r="D28" s="308"/>
      <c r="E28" s="308"/>
      <c r="F28" s="308"/>
      <c r="G28" s="308"/>
      <c r="H28" s="40"/>
      <c r="I28" s="41"/>
      <c r="J28" s="30"/>
      <c r="K28" s="164"/>
      <c r="L28" s="164"/>
      <c r="M28" s="164"/>
      <c r="R28" s="150"/>
    </row>
    <row r="29" spans="1:18" s="144" customFormat="1" ht="12.75" customHeight="1" x14ac:dyDescent="0.25">
      <c r="B29" s="307" t="s">
        <v>49</v>
      </c>
      <c r="C29" s="308"/>
      <c r="D29" s="308"/>
      <c r="E29" s="308"/>
      <c r="F29" s="308"/>
      <c r="G29" s="326"/>
      <c r="H29" s="36"/>
      <c r="I29" s="37"/>
      <c r="J29" s="30"/>
      <c r="K29" s="164"/>
      <c r="L29" s="164"/>
      <c r="M29" s="164"/>
      <c r="N29" s="161"/>
      <c r="O29" s="161"/>
      <c r="P29" s="161"/>
      <c r="Q29" s="161"/>
    </row>
    <row r="30" spans="1:18" s="144" customFormat="1" ht="7.95" customHeight="1" thickBot="1" x14ac:dyDescent="0.3">
      <c r="B30" s="45"/>
      <c r="C30" s="9"/>
      <c r="D30" s="11"/>
      <c r="E30" s="11"/>
      <c r="F30" s="11"/>
      <c r="G30" s="11"/>
      <c r="H30" s="28"/>
      <c r="I30" s="41"/>
      <c r="J30" s="30"/>
      <c r="K30" s="164"/>
      <c r="L30" s="164"/>
      <c r="M30" s="164"/>
      <c r="N30" s="161"/>
      <c r="O30" s="161"/>
      <c r="P30" s="161"/>
      <c r="Q30" s="161"/>
    </row>
    <row r="31" spans="1:18" s="144" customFormat="1" ht="7.95" customHeight="1" x14ac:dyDescent="0.25">
      <c r="B31" s="46"/>
      <c r="C31" s="47"/>
      <c r="D31" s="47"/>
      <c r="E31" s="47"/>
      <c r="F31" s="47"/>
      <c r="G31" s="47"/>
      <c r="H31" s="47"/>
      <c r="I31" s="47"/>
      <c r="J31" s="48"/>
      <c r="L31" s="162"/>
    </row>
    <row r="32" spans="1:18" s="144" customFormat="1" ht="12.6" customHeight="1" x14ac:dyDescent="0.25">
      <c r="A32" s="162"/>
      <c r="B32" s="49" t="s">
        <v>11</v>
      </c>
      <c r="C32" s="50"/>
      <c r="D32" s="50"/>
      <c r="E32" s="50"/>
      <c r="F32" s="50"/>
      <c r="G32" s="50"/>
      <c r="H32" s="50"/>
      <c r="I32" s="50"/>
      <c r="J32" s="51"/>
      <c r="K32" s="162"/>
      <c r="L32" s="162"/>
      <c r="M32" s="162"/>
    </row>
    <row r="33" spans="1:39" s="144" customFormat="1" ht="7.95" customHeight="1" x14ac:dyDescent="0.25">
      <c r="A33" s="162"/>
      <c r="B33" s="49"/>
      <c r="C33" s="50"/>
      <c r="D33" s="50"/>
      <c r="E33" s="50"/>
      <c r="F33" s="50"/>
      <c r="G33" s="50"/>
      <c r="H33" s="50"/>
      <c r="I33" s="50"/>
      <c r="J33" s="51"/>
      <c r="K33" s="162"/>
      <c r="L33" s="162"/>
      <c r="M33" s="162"/>
    </row>
    <row r="34" spans="1:39" s="144" customFormat="1" x14ac:dyDescent="0.25">
      <c r="B34" s="33" t="s">
        <v>13</v>
      </c>
      <c r="C34" s="27"/>
      <c r="D34" s="27"/>
      <c r="E34" s="27"/>
      <c r="F34" s="27"/>
      <c r="G34" s="27"/>
      <c r="H34" s="40"/>
      <c r="I34" s="29"/>
      <c r="J34" s="30"/>
      <c r="L34" s="164"/>
      <c r="M34" s="164"/>
    </row>
    <row r="35" spans="1:39" s="144" customFormat="1" ht="7.95" customHeight="1" x14ac:dyDescent="0.25">
      <c r="B35" s="33"/>
      <c r="C35" s="27"/>
      <c r="D35" s="27"/>
      <c r="E35" s="27"/>
      <c r="F35" s="27"/>
      <c r="G35" s="27"/>
      <c r="H35" s="40"/>
      <c r="I35" s="29"/>
      <c r="J35" s="30"/>
      <c r="L35" s="164"/>
      <c r="M35" s="164"/>
    </row>
    <row r="36" spans="1:39" s="144" customFormat="1" x14ac:dyDescent="0.25">
      <c r="B36" s="52" t="s">
        <v>10</v>
      </c>
      <c r="C36" s="27"/>
      <c r="D36" s="53"/>
      <c r="E36" s="327"/>
      <c r="F36" s="328"/>
      <c r="G36" s="54" t="s">
        <v>9</v>
      </c>
      <c r="H36" s="327"/>
      <c r="I36" s="328"/>
      <c r="J36" s="30"/>
      <c r="L36" s="164"/>
      <c r="M36" s="164"/>
    </row>
    <row r="37" spans="1:39" s="144" customFormat="1" ht="7.5" customHeight="1" x14ac:dyDescent="0.25">
      <c r="B37" s="18"/>
      <c r="C37" s="3"/>
      <c r="D37" s="27"/>
      <c r="E37" s="56"/>
      <c r="F37" s="3"/>
      <c r="G37" s="57"/>
      <c r="H37" s="58"/>
      <c r="I37" s="59"/>
      <c r="J37" s="30"/>
      <c r="L37" s="164"/>
      <c r="M37" s="164"/>
    </row>
    <row r="38" spans="1:39" s="144" customFormat="1" hidden="1" x14ac:dyDescent="0.25">
      <c r="A38" s="160"/>
      <c r="B38" s="307"/>
      <c r="C38" s="308"/>
      <c r="D38" s="308"/>
      <c r="E38" s="308"/>
      <c r="F38" s="329"/>
      <c r="G38" s="329"/>
      <c r="H38" s="329"/>
      <c r="I38" s="329"/>
      <c r="J38" s="30"/>
      <c r="L38" s="164"/>
      <c r="M38" s="164"/>
    </row>
    <row r="39" spans="1:39" s="144" customFormat="1" ht="7.95" hidden="1" customHeight="1" x14ac:dyDescent="0.25">
      <c r="B39" s="55"/>
      <c r="C39" s="60"/>
      <c r="D39" s="27"/>
      <c r="E39" s="61"/>
      <c r="F39" s="3"/>
      <c r="G39" s="3"/>
      <c r="H39" s="3"/>
      <c r="I39" s="3"/>
      <c r="J39" s="30"/>
      <c r="L39" s="164"/>
      <c r="M39" s="164"/>
    </row>
    <row r="40" spans="1:39" s="144" customFormat="1" x14ac:dyDescent="0.25">
      <c r="B40" s="55" t="s">
        <v>28</v>
      </c>
      <c r="C40" s="60"/>
      <c r="D40" s="60"/>
      <c r="E40" s="27"/>
      <c r="F40" s="311"/>
      <c r="G40" s="312"/>
      <c r="H40" s="312"/>
      <c r="I40" s="313"/>
      <c r="J40" s="30"/>
      <c r="K40" s="170"/>
      <c r="L40" s="170"/>
      <c r="M40" s="170"/>
    </row>
    <row r="41" spans="1:39" s="144" customFormat="1" ht="7.95" customHeight="1" x14ac:dyDescent="0.25">
      <c r="B41" s="18"/>
      <c r="C41" s="3"/>
      <c r="D41" s="3"/>
      <c r="E41" s="3"/>
      <c r="F41" s="60"/>
      <c r="G41" s="27"/>
      <c r="H41" s="40"/>
      <c r="I41" s="29"/>
      <c r="J41" s="30"/>
      <c r="K41" s="170"/>
      <c r="L41" s="170"/>
      <c r="M41" s="170"/>
    </row>
    <row r="42" spans="1:39" s="144" customFormat="1" x14ac:dyDescent="0.25">
      <c r="B42" s="55" t="s">
        <v>29</v>
      </c>
      <c r="C42" s="60"/>
      <c r="D42" s="60"/>
      <c r="E42" s="60"/>
      <c r="F42" s="311"/>
      <c r="G42" s="312"/>
      <c r="H42" s="312"/>
      <c r="I42" s="313"/>
      <c r="J42" s="63"/>
      <c r="K42" s="170"/>
      <c r="L42" s="170"/>
      <c r="M42" s="170"/>
    </row>
    <row r="43" spans="1:39" s="144" customFormat="1" ht="7.95" customHeight="1" x14ac:dyDescent="0.25">
      <c r="B43" s="55"/>
      <c r="C43" s="60"/>
      <c r="D43" s="60"/>
      <c r="E43" s="60"/>
      <c r="F43" s="140"/>
      <c r="G43" s="140"/>
      <c r="H43" s="140"/>
      <c r="I43" s="140"/>
      <c r="J43" s="63"/>
      <c r="K43" s="170"/>
      <c r="L43" s="170"/>
      <c r="M43" s="170"/>
    </row>
    <row r="44" spans="1:39" s="144" customFormat="1" x14ac:dyDescent="0.25">
      <c r="B44" s="38" t="s">
        <v>30</v>
      </c>
      <c r="C44" s="3"/>
      <c r="D44" s="3"/>
      <c r="E44" s="3"/>
      <c r="F44" s="314"/>
      <c r="G44" s="315"/>
      <c r="H44" s="315"/>
      <c r="I44" s="316"/>
      <c r="J44" s="63"/>
      <c r="K44" s="170"/>
      <c r="L44" s="170"/>
      <c r="M44" s="170"/>
    </row>
    <row r="45" spans="1:39" s="144" customFormat="1" ht="7.95" customHeight="1" x14ac:dyDescent="0.25">
      <c r="B45" s="18"/>
      <c r="C45" s="3"/>
      <c r="D45" s="3"/>
      <c r="E45" s="3"/>
      <c r="F45" s="170"/>
      <c r="G45" s="170"/>
      <c r="H45" s="170"/>
      <c r="I45" s="65"/>
      <c r="J45" s="63"/>
      <c r="K45" s="170"/>
      <c r="L45" s="170"/>
      <c r="M45" s="170"/>
    </row>
    <row r="46" spans="1:39" s="144" customFormat="1" x14ac:dyDescent="0.25">
      <c r="B46" s="55" t="s">
        <v>22</v>
      </c>
      <c r="C46" s="60"/>
      <c r="D46" s="60"/>
      <c r="E46" s="60"/>
      <c r="F46" s="314"/>
      <c r="G46" s="315"/>
      <c r="H46" s="315"/>
      <c r="I46" s="316"/>
      <c r="J46" s="63"/>
      <c r="K46" s="170"/>
      <c r="L46" s="170"/>
      <c r="M46" s="170"/>
    </row>
    <row r="47" spans="1:39" s="163" customFormat="1" ht="7.5" customHeight="1" thickBot="1" x14ac:dyDescent="0.3">
      <c r="B47" s="67"/>
      <c r="C47" s="68"/>
      <c r="D47" s="69"/>
      <c r="E47" s="69"/>
      <c r="F47" s="69"/>
      <c r="G47" s="69"/>
      <c r="H47" s="69"/>
      <c r="I47" s="69"/>
      <c r="J47" s="70"/>
      <c r="M47" s="161"/>
      <c r="N47" s="161"/>
      <c r="O47" s="179"/>
      <c r="P47" s="161"/>
      <c r="Q47" s="161"/>
      <c r="R47" s="144"/>
      <c r="S47" s="144"/>
      <c r="T47" s="161"/>
      <c r="U47" s="161"/>
      <c r="V47" s="161"/>
      <c r="W47" s="161"/>
      <c r="X47" s="161"/>
      <c r="Y47" s="161"/>
      <c r="Z47" s="161"/>
      <c r="AA47" s="161"/>
      <c r="AB47" s="161"/>
      <c r="AC47" s="161"/>
      <c r="AD47" s="161"/>
      <c r="AE47" s="161"/>
      <c r="AF47" s="161"/>
      <c r="AG47" s="161"/>
      <c r="AH47" s="161"/>
      <c r="AI47" s="161"/>
      <c r="AJ47" s="161"/>
      <c r="AK47" s="161"/>
      <c r="AL47" s="161"/>
      <c r="AM47" s="161"/>
    </row>
    <row r="48" spans="1:39" s="164" customFormat="1" ht="7.95" customHeight="1" thickBot="1" x14ac:dyDescent="0.3">
      <c r="B48" s="22"/>
      <c r="C48" s="21"/>
      <c r="D48" s="23"/>
      <c r="E48" s="23"/>
      <c r="F48" s="23"/>
      <c r="G48" s="23"/>
      <c r="H48" s="23"/>
      <c r="I48" s="23"/>
      <c r="J48" s="22"/>
      <c r="L48" s="170"/>
      <c r="M48" s="170"/>
      <c r="N48" s="144"/>
      <c r="O48" s="180"/>
      <c r="P48" s="144"/>
      <c r="Q48" s="144"/>
      <c r="R48" s="144"/>
      <c r="S48" s="144"/>
      <c r="T48" s="144"/>
      <c r="U48" s="144"/>
      <c r="V48" s="144"/>
      <c r="W48" s="144"/>
      <c r="X48" s="144"/>
      <c r="Y48" s="144"/>
      <c r="Z48" s="144"/>
      <c r="AA48" s="144"/>
      <c r="AB48" s="144"/>
      <c r="AC48" s="144"/>
      <c r="AD48" s="144"/>
      <c r="AE48" s="144"/>
      <c r="AF48" s="144"/>
      <c r="AG48" s="144"/>
      <c r="AH48" s="144"/>
      <c r="AI48" s="144"/>
      <c r="AJ48" s="144"/>
      <c r="AK48" s="144"/>
    </row>
    <row r="49" spans="2:37" s="164" customFormat="1" ht="7.95" customHeight="1" x14ac:dyDescent="0.25">
      <c r="B49" s="46"/>
      <c r="C49" s="47"/>
      <c r="D49" s="47"/>
      <c r="E49" s="47"/>
      <c r="F49" s="47"/>
      <c r="G49" s="47"/>
      <c r="H49" s="47"/>
      <c r="I49" s="47"/>
      <c r="J49" s="48"/>
      <c r="K49" s="144"/>
      <c r="L49" s="170"/>
      <c r="M49" s="170"/>
      <c r="N49" s="144"/>
      <c r="O49" s="180"/>
      <c r="P49" s="144"/>
      <c r="Q49" s="144"/>
      <c r="R49" s="144"/>
      <c r="S49" s="144"/>
      <c r="T49" s="144"/>
      <c r="U49" s="144"/>
      <c r="V49" s="144"/>
      <c r="W49" s="144"/>
      <c r="X49" s="144"/>
      <c r="Y49" s="144"/>
      <c r="Z49" s="144"/>
      <c r="AA49" s="144"/>
      <c r="AB49" s="144"/>
      <c r="AC49" s="144"/>
      <c r="AD49" s="144"/>
      <c r="AE49" s="144"/>
      <c r="AF49" s="144"/>
      <c r="AG49" s="144"/>
      <c r="AH49" s="144"/>
      <c r="AI49" s="144"/>
      <c r="AJ49" s="144"/>
      <c r="AK49" s="144"/>
    </row>
    <row r="50" spans="2:37" s="155" customFormat="1" ht="13.8" x14ac:dyDescent="0.25">
      <c r="B50" s="49"/>
      <c r="C50" s="306" t="s">
        <v>112</v>
      </c>
      <c r="D50" s="306"/>
      <c r="E50" s="306"/>
      <c r="F50" s="296"/>
      <c r="G50" s="287" t="s">
        <v>3</v>
      </c>
      <c r="H50" s="296"/>
      <c r="I50" s="287" t="s">
        <v>2</v>
      </c>
      <c r="J50" s="288"/>
      <c r="K50" s="289"/>
      <c r="L50" s="290"/>
      <c r="M50" s="290"/>
      <c r="N50" s="145"/>
      <c r="O50" s="291"/>
      <c r="P50" s="145"/>
      <c r="Q50" s="145"/>
      <c r="R50" s="145"/>
      <c r="S50" s="145"/>
      <c r="T50" s="145"/>
      <c r="U50" s="145"/>
      <c r="V50" s="145"/>
      <c r="W50" s="145"/>
      <c r="X50" s="145"/>
      <c r="Y50" s="145"/>
      <c r="Z50" s="145"/>
      <c r="AA50" s="145"/>
      <c r="AB50" s="145"/>
      <c r="AC50" s="145"/>
      <c r="AD50" s="145"/>
      <c r="AE50" s="145"/>
      <c r="AF50" s="145"/>
      <c r="AG50" s="145"/>
      <c r="AH50" s="145"/>
      <c r="AI50" s="145"/>
      <c r="AJ50" s="145"/>
      <c r="AK50" s="145"/>
    </row>
    <row r="51" spans="2:37" s="155" customFormat="1" ht="6" customHeight="1" x14ac:dyDescent="0.25">
      <c r="B51" s="49"/>
      <c r="C51" s="297"/>
      <c r="D51" s="297"/>
      <c r="E51" s="297"/>
      <c r="F51" s="298"/>
      <c r="G51" s="50"/>
      <c r="H51" s="298"/>
      <c r="I51" s="50"/>
      <c r="J51" s="288"/>
      <c r="K51" s="289"/>
      <c r="L51" s="290"/>
      <c r="M51" s="290"/>
      <c r="N51" s="145"/>
      <c r="O51" s="291"/>
      <c r="P51" s="145"/>
      <c r="Q51" s="145"/>
      <c r="R51" s="145"/>
      <c r="S51" s="145"/>
      <c r="T51" s="145"/>
      <c r="U51" s="145"/>
      <c r="V51" s="145"/>
      <c r="W51" s="145"/>
      <c r="X51" s="145"/>
      <c r="Y51" s="145"/>
      <c r="Z51" s="145"/>
      <c r="AA51" s="145"/>
      <c r="AB51" s="145"/>
      <c r="AC51" s="145"/>
      <c r="AD51" s="145"/>
      <c r="AE51" s="145"/>
      <c r="AF51" s="145"/>
      <c r="AG51" s="145"/>
      <c r="AH51" s="145"/>
      <c r="AI51" s="145"/>
      <c r="AJ51" s="145"/>
      <c r="AK51" s="145"/>
    </row>
    <row r="52" spans="2:37" s="155" customFormat="1" ht="13.8" x14ac:dyDescent="0.25">
      <c r="B52" s="292"/>
      <c r="C52" s="306" t="s">
        <v>111</v>
      </c>
      <c r="D52" s="306"/>
      <c r="E52" s="306"/>
      <c r="F52" s="296"/>
      <c r="G52" s="287" t="s">
        <v>113</v>
      </c>
      <c r="H52" s="293"/>
      <c r="I52" s="294"/>
      <c r="J52" s="295"/>
      <c r="K52" s="145"/>
      <c r="L52" s="290"/>
      <c r="M52" s="290"/>
      <c r="N52" s="145"/>
      <c r="O52" s="291"/>
      <c r="P52" s="145"/>
      <c r="Q52" s="145"/>
      <c r="R52" s="145"/>
      <c r="S52" s="145"/>
      <c r="T52" s="145"/>
      <c r="U52" s="145"/>
      <c r="V52" s="145"/>
      <c r="W52" s="145"/>
      <c r="X52" s="145"/>
      <c r="Y52" s="145"/>
      <c r="Z52" s="145"/>
      <c r="AA52" s="145"/>
      <c r="AB52" s="145"/>
      <c r="AC52" s="145"/>
      <c r="AD52" s="145"/>
      <c r="AE52" s="145"/>
      <c r="AF52" s="145"/>
      <c r="AG52" s="145"/>
      <c r="AH52" s="145"/>
      <c r="AI52" s="145"/>
      <c r="AJ52" s="145"/>
      <c r="AK52" s="145"/>
    </row>
    <row r="53" spans="2:37" s="155" customFormat="1" ht="6.6" customHeight="1" x14ac:dyDescent="0.25">
      <c r="B53" s="299"/>
      <c r="C53" s="297"/>
      <c r="D53" s="297"/>
      <c r="E53" s="297"/>
      <c r="F53" s="298"/>
      <c r="G53" s="287"/>
      <c r="H53" s="293"/>
      <c r="I53" s="294"/>
      <c r="J53" s="295"/>
      <c r="K53" s="145"/>
      <c r="L53" s="290"/>
      <c r="M53" s="290"/>
      <c r="N53" s="145"/>
      <c r="O53" s="291"/>
      <c r="P53" s="145"/>
      <c r="Q53" s="145"/>
      <c r="R53" s="145"/>
      <c r="S53" s="145"/>
      <c r="T53" s="145"/>
      <c r="U53" s="145"/>
      <c r="V53" s="145"/>
      <c r="W53" s="145"/>
      <c r="X53" s="145"/>
      <c r="Y53" s="145"/>
      <c r="Z53" s="145"/>
      <c r="AA53" s="145"/>
      <c r="AB53" s="145"/>
      <c r="AC53" s="145"/>
      <c r="AD53" s="145"/>
      <c r="AE53" s="145"/>
      <c r="AF53" s="145"/>
      <c r="AG53" s="145"/>
      <c r="AH53" s="145"/>
      <c r="AI53" s="145"/>
      <c r="AJ53" s="145"/>
      <c r="AK53" s="145"/>
    </row>
    <row r="54" spans="2:37" s="155" customFormat="1" ht="13.8" x14ac:dyDescent="0.25">
      <c r="B54" s="49"/>
      <c r="C54" s="306" t="s">
        <v>114</v>
      </c>
      <c r="D54" s="306"/>
      <c r="E54" s="306"/>
      <c r="F54" s="296"/>
      <c r="G54" s="287" t="s">
        <v>3</v>
      </c>
      <c r="H54" s="296"/>
      <c r="I54" s="287" t="s">
        <v>2</v>
      </c>
      <c r="J54" s="288"/>
      <c r="K54" s="289"/>
      <c r="L54" s="290"/>
      <c r="M54" s="290"/>
      <c r="N54" s="145"/>
      <c r="O54" s="291"/>
      <c r="P54" s="145"/>
      <c r="Q54" s="145"/>
      <c r="R54" s="145"/>
      <c r="S54" s="145"/>
      <c r="T54" s="145"/>
      <c r="U54" s="145"/>
      <c r="V54" s="145"/>
      <c r="W54" s="145"/>
      <c r="X54" s="145"/>
      <c r="Y54" s="145"/>
      <c r="Z54" s="145"/>
      <c r="AA54" s="145"/>
      <c r="AB54" s="145"/>
      <c r="AC54" s="145"/>
      <c r="AD54" s="145"/>
      <c r="AE54" s="145"/>
      <c r="AF54" s="145"/>
      <c r="AG54" s="145"/>
      <c r="AH54" s="145"/>
      <c r="AI54" s="145"/>
      <c r="AJ54" s="145"/>
      <c r="AK54" s="145"/>
    </row>
    <row r="55" spans="2:37" s="155" customFormat="1" ht="8.4" customHeight="1" x14ac:dyDescent="0.25">
      <c r="B55" s="49"/>
      <c r="C55" s="306"/>
      <c r="D55" s="306"/>
      <c r="E55" s="306"/>
      <c r="F55" s="298"/>
      <c r="G55" s="287"/>
      <c r="H55" s="298"/>
      <c r="I55" s="287"/>
      <c r="J55" s="288"/>
      <c r="K55" s="289"/>
      <c r="L55" s="290"/>
      <c r="M55" s="290"/>
      <c r="N55" s="145"/>
      <c r="O55" s="291"/>
      <c r="P55" s="145"/>
      <c r="Q55" s="145"/>
      <c r="R55" s="145"/>
      <c r="S55" s="145"/>
      <c r="T55" s="145"/>
      <c r="U55" s="145"/>
      <c r="V55" s="145"/>
      <c r="W55" s="145"/>
      <c r="X55" s="145"/>
      <c r="Y55" s="145"/>
      <c r="Z55" s="145"/>
      <c r="AA55" s="145"/>
      <c r="AB55" s="145"/>
      <c r="AC55" s="145"/>
      <c r="AD55" s="145"/>
      <c r="AE55" s="145"/>
      <c r="AF55" s="145"/>
      <c r="AG55" s="145"/>
      <c r="AH55" s="145"/>
      <c r="AI55" s="145"/>
      <c r="AJ55" s="145"/>
      <c r="AK55" s="145"/>
    </row>
    <row r="56" spans="2:37" s="155" customFormat="1" ht="6.6" customHeight="1" x14ac:dyDescent="0.25">
      <c r="B56" s="49"/>
      <c r="C56" s="306"/>
      <c r="D56" s="306"/>
      <c r="E56" s="306"/>
      <c r="F56" s="50"/>
      <c r="G56" s="50"/>
      <c r="H56" s="50"/>
      <c r="I56" s="50"/>
      <c r="J56" s="288"/>
      <c r="K56" s="289"/>
      <c r="L56" s="290"/>
      <c r="M56" s="290"/>
      <c r="N56" s="145"/>
      <c r="O56" s="291"/>
      <c r="P56" s="145"/>
      <c r="Q56" s="145"/>
      <c r="R56" s="145"/>
      <c r="S56" s="145"/>
      <c r="T56" s="145"/>
      <c r="U56" s="145"/>
      <c r="V56" s="145"/>
      <c r="W56" s="145"/>
      <c r="X56" s="145"/>
      <c r="Y56" s="145"/>
      <c r="Z56" s="145"/>
      <c r="AA56" s="145"/>
      <c r="AB56" s="145"/>
      <c r="AC56" s="145"/>
      <c r="AD56" s="145"/>
      <c r="AE56" s="145"/>
      <c r="AF56" s="145"/>
      <c r="AG56" s="145"/>
      <c r="AH56" s="145"/>
      <c r="AI56" s="145"/>
      <c r="AJ56" s="145"/>
      <c r="AK56" s="145"/>
    </row>
    <row r="57" spans="2:37" s="155" customFormat="1" ht="13.8" customHeight="1" x14ac:dyDescent="0.25">
      <c r="B57" s="292"/>
      <c r="C57" s="306" t="s">
        <v>120</v>
      </c>
      <c r="D57" s="306"/>
      <c r="E57" s="306"/>
      <c r="F57" s="296"/>
      <c r="G57" s="287" t="s">
        <v>3</v>
      </c>
      <c r="H57" s="296"/>
      <c r="I57" s="287" t="s">
        <v>2</v>
      </c>
      <c r="J57" s="295"/>
      <c r="K57" s="145"/>
      <c r="L57" s="290"/>
      <c r="M57" s="290"/>
      <c r="N57" s="145"/>
      <c r="O57" s="291"/>
      <c r="P57" s="145"/>
      <c r="Q57" s="145"/>
      <c r="R57" s="145"/>
      <c r="S57" s="145"/>
      <c r="T57" s="145"/>
      <c r="U57" s="145"/>
      <c r="V57" s="145"/>
      <c r="W57" s="145"/>
      <c r="X57" s="145"/>
      <c r="Y57" s="145"/>
      <c r="Z57" s="145"/>
      <c r="AA57" s="145"/>
      <c r="AB57" s="145"/>
      <c r="AC57" s="145"/>
      <c r="AD57" s="145"/>
      <c r="AE57" s="145"/>
      <c r="AF57" s="145"/>
      <c r="AG57" s="145"/>
      <c r="AH57" s="145"/>
      <c r="AI57" s="145"/>
      <c r="AJ57" s="145"/>
      <c r="AK57" s="145"/>
    </row>
    <row r="58" spans="2:37" s="155" customFormat="1" ht="7.8" customHeight="1" x14ac:dyDescent="0.25">
      <c r="B58" s="299"/>
      <c r="C58" s="306"/>
      <c r="D58" s="306"/>
      <c r="E58" s="306"/>
      <c r="F58" s="298"/>
      <c r="G58" s="287"/>
      <c r="H58" s="298"/>
      <c r="I58" s="287"/>
      <c r="J58" s="295"/>
      <c r="K58" s="145"/>
      <c r="L58" s="290"/>
      <c r="M58" s="290"/>
      <c r="N58" s="145"/>
      <c r="O58" s="291"/>
      <c r="P58" s="145"/>
      <c r="Q58" s="145"/>
      <c r="R58" s="145"/>
      <c r="S58" s="145"/>
      <c r="T58" s="145"/>
      <c r="U58" s="145"/>
      <c r="V58" s="145"/>
      <c r="W58" s="145"/>
      <c r="X58" s="145"/>
      <c r="Y58" s="145"/>
      <c r="Z58" s="145"/>
      <c r="AA58" s="145"/>
      <c r="AB58" s="145"/>
      <c r="AC58" s="145"/>
      <c r="AD58" s="145"/>
      <c r="AE58" s="145"/>
      <c r="AF58" s="145"/>
      <c r="AG58" s="145"/>
      <c r="AH58" s="145"/>
      <c r="AI58" s="145"/>
      <c r="AJ58" s="145"/>
      <c r="AK58" s="145"/>
    </row>
    <row r="59" spans="2:37" s="155" customFormat="1" ht="6.6" customHeight="1" x14ac:dyDescent="0.25">
      <c r="B59" s="49"/>
      <c r="C59" s="306"/>
      <c r="D59" s="306"/>
      <c r="E59" s="306"/>
      <c r="F59" s="50"/>
      <c r="G59" s="50"/>
      <c r="H59" s="50"/>
      <c r="I59" s="50"/>
      <c r="J59" s="288"/>
      <c r="K59" s="289"/>
      <c r="L59" s="290"/>
      <c r="M59" s="290"/>
      <c r="N59" s="145"/>
      <c r="O59" s="291"/>
      <c r="P59" s="145"/>
      <c r="Q59" s="145"/>
      <c r="R59" s="145"/>
      <c r="S59" s="145"/>
      <c r="T59" s="145"/>
      <c r="U59" s="145"/>
      <c r="V59" s="145"/>
      <c r="W59" s="145"/>
      <c r="X59" s="145"/>
      <c r="Y59" s="145"/>
      <c r="Z59" s="145"/>
      <c r="AA59" s="145"/>
      <c r="AB59" s="145"/>
      <c r="AC59" s="145"/>
      <c r="AD59" s="145"/>
      <c r="AE59" s="145"/>
      <c r="AF59" s="145"/>
      <c r="AG59" s="145"/>
      <c r="AH59" s="145"/>
      <c r="AI59" s="145"/>
      <c r="AJ59" s="145"/>
      <c r="AK59" s="145"/>
    </row>
    <row r="60" spans="2:37" s="155" customFormat="1" ht="13.8" customHeight="1" x14ac:dyDescent="0.25">
      <c r="B60" s="49"/>
      <c r="C60" s="306" t="s">
        <v>121</v>
      </c>
      <c r="D60" s="306"/>
      <c r="E60" s="306"/>
      <c r="F60" s="296"/>
      <c r="G60" s="287" t="s">
        <v>3</v>
      </c>
      <c r="H60" s="296"/>
      <c r="I60" s="287" t="s">
        <v>2</v>
      </c>
      <c r="J60" s="288"/>
      <c r="K60" s="289"/>
      <c r="L60" s="290"/>
      <c r="M60" s="290"/>
      <c r="N60" s="145"/>
      <c r="O60" s="291"/>
      <c r="P60" s="145"/>
      <c r="Q60" s="145"/>
      <c r="R60" s="145"/>
      <c r="S60" s="145"/>
      <c r="T60" s="145"/>
      <c r="U60" s="145"/>
      <c r="V60" s="145"/>
      <c r="W60" s="145"/>
      <c r="X60" s="145"/>
      <c r="Y60" s="145"/>
      <c r="Z60" s="145"/>
      <c r="AA60" s="145"/>
      <c r="AB60" s="145"/>
      <c r="AC60" s="145"/>
      <c r="AD60" s="145"/>
      <c r="AE60" s="145"/>
      <c r="AF60" s="145"/>
      <c r="AG60" s="145"/>
      <c r="AH60" s="145"/>
      <c r="AI60" s="145"/>
      <c r="AJ60" s="145"/>
      <c r="AK60" s="145"/>
    </row>
    <row r="61" spans="2:37" s="155" customFormat="1" ht="8.4" customHeight="1" x14ac:dyDescent="0.25">
      <c r="B61" s="292"/>
      <c r="C61" s="306"/>
      <c r="D61" s="306"/>
      <c r="E61" s="306"/>
      <c r="F61" s="287"/>
      <c r="G61" s="287"/>
      <c r="H61" s="293"/>
      <c r="I61" s="294"/>
      <c r="J61" s="295"/>
      <c r="K61" s="145"/>
      <c r="L61" s="290"/>
      <c r="M61" s="290"/>
      <c r="N61" s="145"/>
      <c r="O61" s="291"/>
      <c r="P61" s="145"/>
      <c r="Q61" s="145"/>
      <c r="R61" s="145"/>
      <c r="S61" s="145"/>
      <c r="T61" s="145"/>
      <c r="U61" s="145"/>
      <c r="V61" s="145"/>
      <c r="W61" s="145"/>
      <c r="X61" s="145"/>
      <c r="Y61" s="145"/>
      <c r="Z61" s="145"/>
      <c r="AA61" s="145"/>
      <c r="AB61" s="145"/>
      <c r="AC61" s="145"/>
      <c r="AD61" s="145"/>
      <c r="AE61" s="145"/>
      <c r="AF61" s="145"/>
      <c r="AG61" s="145"/>
      <c r="AH61" s="145"/>
      <c r="AI61" s="145"/>
      <c r="AJ61" s="145"/>
      <c r="AK61" s="145"/>
    </row>
    <row r="62" spans="2:37" s="155" customFormat="1" ht="6.6" customHeight="1" x14ac:dyDescent="0.25">
      <c r="B62" s="49"/>
      <c r="C62" s="306"/>
      <c r="D62" s="306"/>
      <c r="E62" s="306"/>
      <c r="F62" s="50"/>
      <c r="G62" s="50"/>
      <c r="H62" s="50"/>
      <c r="I62" s="50"/>
      <c r="J62" s="288"/>
      <c r="K62" s="289"/>
      <c r="L62" s="290"/>
      <c r="M62" s="290"/>
      <c r="N62" s="145"/>
      <c r="O62" s="291"/>
      <c r="P62" s="145"/>
      <c r="Q62" s="145"/>
      <c r="R62" s="145"/>
      <c r="S62" s="145"/>
      <c r="T62" s="145"/>
      <c r="U62" s="145"/>
      <c r="V62" s="145"/>
      <c r="W62" s="145"/>
      <c r="X62" s="145"/>
      <c r="Y62" s="145"/>
      <c r="Z62" s="145"/>
      <c r="AA62" s="145"/>
      <c r="AB62" s="145"/>
      <c r="AC62" s="145"/>
      <c r="AD62" s="145"/>
      <c r="AE62" s="145"/>
      <c r="AF62" s="145"/>
      <c r="AG62" s="145"/>
      <c r="AH62" s="145"/>
      <c r="AI62" s="145"/>
      <c r="AJ62" s="145"/>
      <c r="AK62" s="145"/>
    </row>
    <row r="63" spans="2:37" s="155" customFormat="1" ht="13.8" x14ac:dyDescent="0.25">
      <c r="B63" s="49"/>
      <c r="C63" s="306" t="s">
        <v>115</v>
      </c>
      <c r="D63" s="306"/>
      <c r="E63" s="306"/>
      <c r="F63" s="296"/>
      <c r="G63" s="287" t="s">
        <v>3</v>
      </c>
      <c r="H63" s="296"/>
      <c r="I63" s="287" t="s">
        <v>2</v>
      </c>
      <c r="J63" s="288"/>
      <c r="K63" s="289"/>
      <c r="L63" s="290"/>
      <c r="M63" s="290"/>
      <c r="N63" s="145"/>
      <c r="O63" s="291"/>
      <c r="P63" s="145"/>
      <c r="Q63" s="145"/>
      <c r="R63" s="145"/>
      <c r="S63" s="145"/>
      <c r="T63" s="145"/>
      <c r="U63" s="145"/>
      <c r="V63" s="145"/>
      <c r="W63" s="145"/>
      <c r="X63" s="145"/>
      <c r="Y63" s="145"/>
      <c r="Z63" s="145"/>
      <c r="AA63" s="145"/>
      <c r="AB63" s="145"/>
      <c r="AC63" s="145"/>
      <c r="AD63" s="145"/>
      <c r="AE63" s="145"/>
      <c r="AF63" s="145"/>
      <c r="AG63" s="145"/>
      <c r="AH63" s="145"/>
      <c r="AI63" s="145"/>
      <c r="AJ63" s="145"/>
      <c r="AK63" s="145"/>
    </row>
    <row r="64" spans="2:37" s="155" customFormat="1" ht="6.6" customHeight="1" x14ac:dyDescent="0.25">
      <c r="B64" s="49"/>
      <c r="C64" s="297"/>
      <c r="D64" s="297"/>
      <c r="E64" s="297"/>
      <c r="F64" s="297"/>
      <c r="G64" s="297"/>
      <c r="H64" s="297"/>
      <c r="I64" s="287"/>
      <c r="J64" s="288"/>
      <c r="K64" s="289"/>
      <c r="L64" s="290"/>
      <c r="M64" s="290"/>
      <c r="N64" s="145"/>
      <c r="O64" s="291"/>
      <c r="P64" s="145"/>
      <c r="Q64" s="145"/>
      <c r="R64" s="145"/>
      <c r="S64" s="145"/>
      <c r="T64" s="145"/>
      <c r="U64" s="145"/>
      <c r="V64" s="145"/>
      <c r="W64" s="145"/>
      <c r="X64" s="145"/>
      <c r="Y64" s="145"/>
      <c r="Z64" s="145"/>
      <c r="AA64" s="145"/>
      <c r="AB64" s="145"/>
      <c r="AC64" s="145"/>
      <c r="AD64" s="145"/>
      <c r="AE64" s="145"/>
      <c r="AF64" s="145"/>
      <c r="AG64" s="145"/>
      <c r="AH64" s="145"/>
      <c r="AI64" s="145"/>
      <c r="AJ64" s="145"/>
      <c r="AK64" s="145"/>
    </row>
    <row r="65" spans="2:37" s="155" customFormat="1" ht="13.8" x14ac:dyDescent="0.25">
      <c r="B65" s="292"/>
      <c r="C65" s="306" t="s">
        <v>116</v>
      </c>
      <c r="D65" s="306"/>
      <c r="E65" s="306"/>
      <c r="F65" s="296"/>
      <c r="G65" s="287" t="s">
        <v>3</v>
      </c>
      <c r="H65" s="296"/>
      <c r="I65" s="287" t="s">
        <v>2</v>
      </c>
      <c r="J65" s="295"/>
      <c r="K65" s="145"/>
      <c r="L65" s="290"/>
      <c r="M65" s="290"/>
      <c r="N65" s="145"/>
      <c r="O65" s="291"/>
      <c r="P65" s="145"/>
      <c r="Q65" s="145"/>
      <c r="R65" s="145"/>
      <c r="S65" s="145"/>
      <c r="T65" s="145"/>
      <c r="U65" s="145"/>
      <c r="V65" s="145"/>
      <c r="W65" s="145"/>
      <c r="X65" s="145"/>
      <c r="Y65" s="145"/>
      <c r="Z65" s="145"/>
      <c r="AA65" s="145"/>
      <c r="AB65" s="145"/>
      <c r="AC65" s="145"/>
      <c r="AD65" s="145"/>
      <c r="AE65" s="145"/>
      <c r="AF65" s="145"/>
      <c r="AG65" s="145"/>
      <c r="AH65" s="145"/>
      <c r="AI65" s="145"/>
      <c r="AJ65" s="145"/>
      <c r="AK65" s="145"/>
    </row>
    <row r="66" spans="2:37" s="155" customFormat="1" ht="6.6" customHeight="1" x14ac:dyDescent="0.25">
      <c r="B66" s="299"/>
      <c r="C66" s="297"/>
      <c r="D66" s="297"/>
      <c r="E66" s="297"/>
      <c r="F66" s="298"/>
      <c r="G66" s="287"/>
      <c r="H66" s="298"/>
      <c r="I66" s="287"/>
      <c r="J66" s="295"/>
      <c r="K66" s="145"/>
      <c r="L66" s="290"/>
      <c r="M66" s="290"/>
      <c r="N66" s="145"/>
      <c r="O66" s="291"/>
      <c r="P66" s="145"/>
      <c r="Q66" s="145"/>
      <c r="R66" s="145"/>
      <c r="S66" s="145"/>
      <c r="T66" s="145"/>
      <c r="U66" s="145"/>
      <c r="V66" s="145"/>
      <c r="W66" s="145"/>
      <c r="X66" s="145"/>
      <c r="Y66" s="145"/>
      <c r="Z66" s="145"/>
      <c r="AA66" s="145"/>
      <c r="AB66" s="145"/>
      <c r="AC66" s="145"/>
      <c r="AD66" s="145"/>
      <c r="AE66" s="145"/>
      <c r="AF66" s="145"/>
      <c r="AG66" s="145"/>
      <c r="AH66" s="145"/>
      <c r="AI66" s="145"/>
      <c r="AJ66" s="145"/>
      <c r="AK66" s="145"/>
    </row>
    <row r="67" spans="2:37" s="155" customFormat="1" ht="13.8" customHeight="1" x14ac:dyDescent="0.25">
      <c r="B67" s="49"/>
      <c r="C67" s="306" t="s">
        <v>122</v>
      </c>
      <c r="D67" s="306"/>
      <c r="E67" s="306"/>
      <c r="F67" s="296"/>
      <c r="G67" s="287" t="s">
        <v>3</v>
      </c>
      <c r="H67" s="296"/>
      <c r="I67" s="287" t="s">
        <v>2</v>
      </c>
      <c r="J67" s="288"/>
      <c r="K67" s="289"/>
      <c r="L67" s="290"/>
      <c r="M67" s="290"/>
      <c r="N67" s="145"/>
      <c r="O67" s="291"/>
      <c r="P67" s="145"/>
      <c r="Q67" s="145"/>
      <c r="R67" s="145"/>
      <c r="S67" s="145"/>
      <c r="T67" s="145"/>
      <c r="U67" s="145"/>
      <c r="V67" s="145"/>
      <c r="W67" s="145"/>
      <c r="X67" s="145"/>
      <c r="Y67" s="145"/>
      <c r="Z67" s="145"/>
      <c r="AA67" s="145"/>
      <c r="AB67" s="145"/>
      <c r="AC67" s="145"/>
      <c r="AD67" s="145"/>
      <c r="AE67" s="145"/>
      <c r="AF67" s="145"/>
      <c r="AG67" s="145"/>
      <c r="AH67" s="145"/>
      <c r="AI67" s="145"/>
      <c r="AJ67" s="145"/>
      <c r="AK67" s="145"/>
    </row>
    <row r="68" spans="2:37" s="164" customFormat="1" ht="11.4" customHeight="1" x14ac:dyDescent="0.25">
      <c r="B68" s="49"/>
      <c r="C68" s="306"/>
      <c r="D68" s="306"/>
      <c r="E68" s="306"/>
      <c r="F68" s="50"/>
      <c r="G68" s="50"/>
      <c r="H68" s="50"/>
      <c r="I68" s="50"/>
      <c r="J68" s="51"/>
      <c r="K68" s="162"/>
      <c r="L68" s="170"/>
      <c r="M68" s="170"/>
      <c r="N68" s="144"/>
      <c r="O68" s="180"/>
      <c r="P68" s="144"/>
      <c r="Q68" s="144"/>
      <c r="R68" s="144"/>
      <c r="S68" s="144"/>
      <c r="T68" s="144"/>
      <c r="U68" s="144"/>
      <c r="V68" s="144"/>
      <c r="W68" s="144"/>
      <c r="X68" s="144"/>
      <c r="Y68" s="144"/>
      <c r="Z68" s="144"/>
      <c r="AA68" s="144"/>
      <c r="AB68" s="144"/>
      <c r="AC68" s="144"/>
      <c r="AD68" s="144"/>
      <c r="AE68" s="144"/>
      <c r="AF68" s="144"/>
      <c r="AG68" s="144"/>
      <c r="AH68" s="144"/>
      <c r="AI68" s="144"/>
      <c r="AJ68" s="144"/>
      <c r="AK68" s="144"/>
    </row>
    <row r="69" spans="2:37" s="164" customFormat="1" ht="7.95" customHeight="1" thickBot="1" x14ac:dyDescent="0.3">
      <c r="B69" s="33"/>
      <c r="C69" s="27"/>
      <c r="D69" s="27"/>
      <c r="E69" s="27"/>
      <c r="F69" s="27"/>
      <c r="G69" s="27"/>
      <c r="H69" s="40"/>
      <c r="I69" s="29"/>
      <c r="J69" s="30"/>
      <c r="K69" s="144"/>
      <c r="L69" s="170"/>
      <c r="M69" s="170"/>
      <c r="N69" s="144"/>
      <c r="O69" s="180"/>
      <c r="P69" s="144"/>
      <c r="Q69" s="144"/>
      <c r="R69" s="144"/>
      <c r="S69" s="144"/>
      <c r="T69" s="144"/>
      <c r="U69" s="144"/>
      <c r="V69" s="144"/>
      <c r="W69" s="144"/>
      <c r="X69" s="144"/>
      <c r="Y69" s="144"/>
      <c r="Z69" s="144"/>
      <c r="AA69" s="144"/>
      <c r="AB69" s="144"/>
      <c r="AC69" s="144"/>
      <c r="AD69" s="144"/>
      <c r="AE69" s="144"/>
      <c r="AF69" s="144"/>
      <c r="AG69" s="144"/>
      <c r="AH69" s="144"/>
      <c r="AI69" s="144"/>
      <c r="AJ69" s="144"/>
      <c r="AK69" s="144"/>
    </row>
    <row r="70" spans="2:37" s="164" customFormat="1" ht="7.95" customHeight="1" thickBot="1" x14ac:dyDescent="0.3">
      <c r="B70" s="22"/>
      <c r="C70" s="21"/>
      <c r="D70" s="23"/>
      <c r="E70" s="23"/>
      <c r="F70" s="23"/>
      <c r="G70" s="23"/>
      <c r="H70" s="23"/>
      <c r="I70" s="23"/>
      <c r="J70" s="22"/>
      <c r="M70" s="144"/>
      <c r="N70" s="144"/>
      <c r="O70" s="180"/>
      <c r="P70" s="144"/>
      <c r="Q70" s="144"/>
      <c r="R70" s="144"/>
      <c r="S70" s="144"/>
      <c r="T70" s="144"/>
      <c r="U70" s="144"/>
      <c r="V70" s="144"/>
      <c r="W70" s="144"/>
      <c r="X70" s="144"/>
      <c r="Y70" s="144"/>
      <c r="Z70" s="144"/>
      <c r="AA70" s="144"/>
      <c r="AB70" s="144"/>
      <c r="AC70" s="144"/>
      <c r="AD70" s="144"/>
      <c r="AE70" s="144"/>
      <c r="AF70" s="144"/>
      <c r="AG70" s="144"/>
      <c r="AH70" s="144"/>
      <c r="AI70" s="144"/>
      <c r="AJ70" s="144"/>
      <c r="AK70" s="144"/>
    </row>
    <row r="71" spans="2:37" s="164" customFormat="1" ht="7.95" customHeight="1" x14ac:dyDescent="0.25">
      <c r="B71" s="25"/>
      <c r="C71" s="21"/>
      <c r="D71" s="23"/>
      <c r="E71" s="23"/>
      <c r="F71" s="23"/>
      <c r="G71" s="23"/>
      <c r="H71" s="23"/>
      <c r="I71" s="23"/>
      <c r="J71" s="24"/>
      <c r="L71" s="170"/>
      <c r="M71" s="144"/>
      <c r="N71" s="144"/>
      <c r="O71" s="180"/>
      <c r="P71" s="144"/>
      <c r="Q71" s="144"/>
      <c r="R71" s="144"/>
      <c r="S71" s="144"/>
      <c r="T71" s="144"/>
      <c r="U71" s="144"/>
      <c r="V71" s="144"/>
      <c r="W71" s="144"/>
      <c r="X71" s="144"/>
      <c r="Y71" s="144"/>
      <c r="Z71" s="144"/>
      <c r="AA71" s="144"/>
      <c r="AB71" s="144"/>
      <c r="AC71" s="144"/>
      <c r="AD71" s="144"/>
      <c r="AE71" s="144"/>
      <c r="AF71" s="144"/>
      <c r="AG71" s="144"/>
      <c r="AH71" s="144"/>
      <c r="AI71" s="144"/>
      <c r="AJ71" s="144"/>
      <c r="AK71" s="144"/>
    </row>
    <row r="72" spans="2:37" s="145" customFormat="1" x14ac:dyDescent="0.25">
      <c r="B72" s="324" t="s">
        <v>78</v>
      </c>
      <c r="C72" s="325"/>
      <c r="D72" s="325"/>
      <c r="E72" s="325"/>
      <c r="F72" s="325"/>
      <c r="G72" s="325"/>
      <c r="H72" s="325"/>
      <c r="I72" s="325"/>
      <c r="J72" s="73"/>
      <c r="K72" s="171"/>
      <c r="L72" s="181"/>
      <c r="M72" s="181"/>
      <c r="N72" s="144"/>
      <c r="O72" s="144"/>
      <c r="P72" s="144"/>
      <c r="Q72" s="144"/>
      <c r="R72" s="144"/>
      <c r="S72" s="144"/>
    </row>
    <row r="73" spans="2:37" s="144" customFormat="1" ht="7.95" customHeight="1" x14ac:dyDescent="0.25">
      <c r="B73" s="55"/>
      <c r="C73" s="60"/>
      <c r="D73" s="60"/>
      <c r="E73" s="60"/>
      <c r="F73" s="66"/>
      <c r="G73" s="66"/>
      <c r="H73" s="66"/>
      <c r="I73" s="66"/>
      <c r="J73" s="63"/>
      <c r="L73" s="170"/>
    </row>
    <row r="74" spans="2:37" s="144" customFormat="1" ht="13.95" customHeight="1" x14ac:dyDescent="0.25">
      <c r="B74" s="344" t="s">
        <v>27</v>
      </c>
      <c r="C74" s="345"/>
      <c r="D74" s="345"/>
      <c r="E74" s="345"/>
      <c r="F74" s="1"/>
      <c r="G74" s="1"/>
      <c r="H74" s="11"/>
      <c r="I74" s="2"/>
      <c r="J74" s="63"/>
      <c r="L74" s="170"/>
      <c r="N74" s="150"/>
      <c r="O74" s="150"/>
      <c r="P74" s="150"/>
      <c r="Q74" s="150"/>
    </row>
    <row r="75" spans="2:37" s="144" customFormat="1" ht="6.6" customHeight="1" x14ac:dyDescent="0.25">
      <c r="B75" s="74"/>
      <c r="C75" s="77"/>
      <c r="D75" s="77"/>
      <c r="E75" s="77"/>
      <c r="F75" s="1"/>
      <c r="G75" s="1"/>
      <c r="H75" s="11"/>
      <c r="I75" s="2"/>
      <c r="J75" s="63"/>
      <c r="L75" s="170"/>
      <c r="N75" s="150"/>
      <c r="O75" s="150"/>
      <c r="P75" s="150"/>
      <c r="Q75" s="150"/>
    </row>
    <row r="76" spans="2:37" s="144" customFormat="1" ht="13.95" customHeight="1" x14ac:dyDescent="0.25">
      <c r="B76" s="323" t="s">
        <v>98</v>
      </c>
      <c r="C76" s="310"/>
      <c r="D76" s="310"/>
      <c r="E76" s="310"/>
      <c r="F76" s="36"/>
      <c r="G76" s="78" t="s">
        <v>3</v>
      </c>
      <c r="H76" s="36"/>
      <c r="I76" s="78" t="s">
        <v>2</v>
      </c>
      <c r="J76" s="63"/>
      <c r="L76" s="170"/>
      <c r="N76" s="150"/>
      <c r="O76" s="150"/>
      <c r="P76" s="150"/>
      <c r="Q76" s="150"/>
    </row>
    <row r="77" spans="2:37" s="144" customFormat="1" ht="20.399999999999999" customHeight="1" x14ac:dyDescent="0.25">
      <c r="B77" s="323"/>
      <c r="C77" s="310"/>
      <c r="D77" s="310"/>
      <c r="E77" s="310"/>
      <c r="F77" s="1"/>
      <c r="G77" s="1"/>
      <c r="H77" s="11"/>
      <c r="I77" s="2"/>
      <c r="J77" s="63"/>
      <c r="L77" s="170"/>
      <c r="N77" s="150"/>
      <c r="O77" s="150"/>
      <c r="P77" s="150"/>
      <c r="Q77" s="150"/>
    </row>
    <row r="78" spans="2:37" s="144" customFormat="1" ht="7.95" customHeight="1" x14ac:dyDescent="0.25">
      <c r="B78" s="344" t="s">
        <v>103</v>
      </c>
      <c r="C78" s="345"/>
      <c r="D78" s="345"/>
      <c r="E78" s="345"/>
      <c r="F78" s="1"/>
      <c r="G78" s="1"/>
      <c r="H78" s="11"/>
      <c r="I78" s="2"/>
      <c r="J78" s="63"/>
      <c r="L78" s="170"/>
      <c r="N78" s="150"/>
      <c r="O78" s="150"/>
      <c r="P78" s="150"/>
      <c r="Q78" s="150"/>
    </row>
    <row r="79" spans="2:37" s="144" customFormat="1" ht="13.95" customHeight="1" x14ac:dyDescent="0.25">
      <c r="B79" s="344"/>
      <c r="C79" s="345"/>
      <c r="D79" s="345"/>
      <c r="E79" s="345"/>
      <c r="F79" s="346"/>
      <c r="G79" s="347"/>
      <c r="H79" s="11"/>
      <c r="I79" s="2"/>
      <c r="J79" s="63"/>
      <c r="L79" s="170"/>
      <c r="N79" s="150"/>
      <c r="O79" s="150"/>
      <c r="P79" s="150"/>
      <c r="Q79" s="150"/>
    </row>
    <row r="80" spans="2:37" s="144" customFormat="1" ht="13.95" customHeight="1" x14ac:dyDescent="0.25">
      <c r="B80" s="198"/>
      <c r="C80" s="199"/>
      <c r="D80" s="199"/>
      <c r="E80" s="199"/>
      <c r="F80" s="231"/>
      <c r="G80" s="231"/>
      <c r="H80" s="11"/>
      <c r="I80" s="2"/>
      <c r="J80" s="63"/>
      <c r="L80" s="170"/>
      <c r="N80" s="150"/>
      <c r="O80" s="150"/>
      <c r="P80" s="150"/>
      <c r="Q80" s="150"/>
    </row>
    <row r="81" spans="1:39" s="144" customFormat="1" x14ac:dyDescent="0.25">
      <c r="B81" s="339" t="s">
        <v>90</v>
      </c>
      <c r="C81" s="340"/>
      <c r="D81" s="340"/>
      <c r="E81" s="341"/>
      <c r="F81" s="342">
        <f>IF(F76&lt;&gt;"",MAX(F79*200,200),
IF(H76&lt;&gt;"",MAX(F79*400,400),0))</f>
        <v>0</v>
      </c>
      <c r="G81" s="343"/>
      <c r="H81" s="11"/>
      <c r="I81" s="11"/>
      <c r="J81" s="63"/>
      <c r="L81" s="170"/>
    </row>
    <row r="82" spans="1:39" s="163" customFormat="1" ht="7.5" customHeight="1" thickBot="1" x14ac:dyDescent="0.3">
      <c r="B82" s="67"/>
      <c r="C82" s="68"/>
      <c r="D82" s="69"/>
      <c r="E82" s="69"/>
      <c r="F82" s="69"/>
      <c r="G82" s="69"/>
      <c r="H82" s="69"/>
      <c r="I82" s="69"/>
      <c r="J82" s="70"/>
      <c r="M82" s="161"/>
      <c r="N82" s="161"/>
      <c r="O82" s="179"/>
      <c r="P82" s="161"/>
      <c r="Q82" s="161"/>
      <c r="R82" s="144"/>
      <c r="S82" s="144"/>
      <c r="T82" s="161"/>
      <c r="U82" s="161"/>
      <c r="V82" s="161"/>
      <c r="W82" s="161"/>
      <c r="X82" s="161"/>
      <c r="Y82" s="161"/>
      <c r="Z82" s="161"/>
      <c r="AA82" s="161"/>
      <c r="AB82" s="161"/>
      <c r="AC82" s="161"/>
      <c r="AD82" s="161"/>
      <c r="AE82" s="161"/>
      <c r="AF82" s="161"/>
      <c r="AG82" s="161"/>
      <c r="AH82" s="161"/>
      <c r="AI82" s="161"/>
      <c r="AJ82" s="161"/>
      <c r="AK82" s="161"/>
      <c r="AL82" s="161"/>
      <c r="AM82" s="161"/>
    </row>
    <row r="83" spans="1:39" s="164" customFormat="1" ht="7.95" customHeight="1" thickBot="1" x14ac:dyDescent="0.3">
      <c r="B83" s="22"/>
      <c r="C83" s="21"/>
      <c r="D83" s="23"/>
      <c r="E83" s="23"/>
      <c r="F83" s="23"/>
      <c r="G83" s="23"/>
      <c r="H83" s="23"/>
      <c r="I83" s="23"/>
      <c r="J83" s="22"/>
      <c r="M83" s="144"/>
      <c r="N83" s="144"/>
      <c r="O83" s="180"/>
      <c r="P83" s="144"/>
      <c r="Q83" s="144"/>
      <c r="R83" s="144"/>
      <c r="S83" s="144"/>
      <c r="T83" s="144"/>
      <c r="U83" s="144"/>
      <c r="V83" s="144"/>
      <c r="W83" s="144"/>
      <c r="X83" s="144"/>
      <c r="Y83" s="144"/>
      <c r="Z83" s="144"/>
      <c r="AA83" s="144"/>
      <c r="AB83" s="144"/>
      <c r="AC83" s="144"/>
      <c r="AD83" s="144"/>
      <c r="AE83" s="144"/>
      <c r="AF83" s="144"/>
      <c r="AG83" s="144"/>
      <c r="AH83" s="144"/>
      <c r="AI83" s="144"/>
      <c r="AJ83" s="144"/>
      <c r="AK83" s="144"/>
    </row>
    <row r="84" spans="1:39" s="164" customFormat="1" ht="7.95" customHeight="1" x14ac:dyDescent="0.25">
      <c r="B84" s="25"/>
      <c r="C84" s="21"/>
      <c r="D84" s="23"/>
      <c r="E84" s="23"/>
      <c r="F84" s="23"/>
      <c r="G84" s="23"/>
      <c r="H84" s="23"/>
      <c r="I84" s="23"/>
      <c r="J84" s="24"/>
      <c r="L84" s="170"/>
      <c r="M84" s="144"/>
      <c r="N84" s="144"/>
      <c r="O84" s="180"/>
      <c r="P84" s="144"/>
      <c r="Q84" s="144"/>
      <c r="R84" s="144"/>
      <c r="S84" s="144"/>
      <c r="T84" s="144"/>
      <c r="U84" s="144"/>
      <c r="V84" s="144"/>
      <c r="W84" s="144"/>
      <c r="X84" s="144"/>
      <c r="Y84" s="144"/>
      <c r="Z84" s="144"/>
      <c r="AA84" s="144"/>
      <c r="AB84" s="144"/>
      <c r="AC84" s="144"/>
      <c r="AD84" s="144"/>
      <c r="AE84" s="144"/>
      <c r="AF84" s="144"/>
      <c r="AG84" s="144"/>
      <c r="AH84" s="144"/>
      <c r="AI84" s="144"/>
      <c r="AJ84" s="144"/>
      <c r="AK84" s="144"/>
    </row>
    <row r="85" spans="1:39" s="145" customFormat="1" x14ac:dyDescent="0.25">
      <c r="B85" s="330" t="s">
        <v>51</v>
      </c>
      <c r="C85" s="331"/>
      <c r="D85" s="331"/>
      <c r="E85" s="331"/>
      <c r="F85" s="331"/>
      <c r="G85" s="331"/>
      <c r="H85" s="331"/>
      <c r="I85" s="331"/>
      <c r="J85" s="73"/>
      <c r="K85" s="171"/>
      <c r="L85" s="181"/>
      <c r="M85" s="181"/>
      <c r="N85" s="144"/>
      <c r="O85" s="144"/>
      <c r="P85" s="144"/>
      <c r="Q85" s="144"/>
      <c r="R85" s="144"/>
      <c r="S85" s="144"/>
    </row>
    <row r="86" spans="1:39" s="161" customFormat="1" x14ac:dyDescent="0.25">
      <c r="B86" s="79"/>
      <c r="C86" s="80"/>
      <c r="D86" s="80"/>
      <c r="E86" s="80"/>
      <c r="F86" s="81"/>
      <c r="G86" s="81"/>
      <c r="H86" s="81"/>
      <c r="I86" s="81"/>
      <c r="J86" s="82"/>
      <c r="L86" s="182"/>
      <c r="R86" s="144"/>
      <c r="S86" s="144"/>
    </row>
    <row r="87" spans="1:39" s="144" customFormat="1" x14ac:dyDescent="0.25">
      <c r="B87" s="62" t="s">
        <v>46</v>
      </c>
      <c r="C87" s="11"/>
      <c r="D87" s="11"/>
      <c r="E87" s="11"/>
      <c r="F87" s="27"/>
      <c r="G87" s="332"/>
      <c r="H87" s="333"/>
      <c r="I87" s="64" t="s">
        <v>25</v>
      </c>
      <c r="J87" s="63"/>
      <c r="K87" s="170"/>
      <c r="L87" s="170"/>
      <c r="M87" s="170"/>
      <c r="R87" s="150"/>
      <c r="S87" s="150"/>
    </row>
    <row r="88" spans="1:39" s="144" customFormat="1" x14ac:dyDescent="0.25">
      <c r="B88" s="38"/>
      <c r="C88" s="27"/>
      <c r="D88" s="27"/>
      <c r="E88" s="27"/>
      <c r="F88" s="27"/>
      <c r="G88" s="83"/>
      <c r="H88" s="40"/>
      <c r="I88" s="29"/>
      <c r="J88" s="30"/>
      <c r="L88" s="164"/>
      <c r="M88" s="164"/>
    </row>
    <row r="89" spans="1:39" s="144" customFormat="1" x14ac:dyDescent="0.25">
      <c r="B89" s="55" t="s">
        <v>50</v>
      </c>
      <c r="C89" s="60"/>
      <c r="D89" s="60"/>
      <c r="E89" s="60"/>
      <c r="F89" s="334"/>
      <c r="G89" s="335"/>
      <c r="H89" s="64" t="s">
        <v>26</v>
      </c>
      <c r="I89" s="64"/>
      <c r="J89" s="63"/>
      <c r="L89" s="164"/>
      <c r="M89" s="164"/>
    </row>
    <row r="90" spans="1:39" s="144" customFormat="1" hidden="1" x14ac:dyDescent="0.25">
      <c r="B90" s="268">
        <f>IF(F89="",0,IF(F89&gt;50,1,2))</f>
        <v>0</v>
      </c>
      <c r="C90" s="263"/>
      <c r="D90" s="263"/>
      <c r="E90" s="263"/>
      <c r="F90" s="264"/>
      <c r="G90" s="265"/>
      <c r="H90" s="265"/>
      <c r="I90" s="266"/>
      <c r="J90" s="267"/>
      <c r="L90" s="164" t="s">
        <v>106</v>
      </c>
      <c r="M90" s="164"/>
    </row>
    <row r="91" spans="1:39" s="144" customFormat="1" ht="14.25" customHeight="1" x14ac:dyDescent="0.25">
      <c r="B91" s="55"/>
      <c r="C91" s="260" t="str">
        <f>IF(B90=2,"Die Fläche muss zu mehr als 50 % mit Nadelholz bestockt gewesen sein! (Nr. 6.5 Ex-RL)","")</f>
        <v/>
      </c>
      <c r="D91" s="60"/>
      <c r="E91" s="60"/>
      <c r="F91" s="211"/>
      <c r="G91" s="243"/>
      <c r="H91" s="243"/>
      <c r="I91" s="64"/>
      <c r="J91" s="63"/>
      <c r="L91" s="164"/>
      <c r="M91" s="164"/>
    </row>
    <row r="92" spans="1:39" s="144" customFormat="1" ht="12" customHeight="1" x14ac:dyDescent="0.25">
      <c r="B92" s="247"/>
      <c r="C92" s="248" t="str">
        <f>IF(F89=2,"Bitte prüfen Sie die Föerderfähigkeit nach der PKW-Richtlinie.","")</f>
        <v/>
      </c>
      <c r="D92" s="248"/>
      <c r="E92" s="248"/>
      <c r="F92" s="246"/>
      <c r="G92" s="243"/>
      <c r="H92" s="243"/>
      <c r="I92" s="64"/>
      <c r="J92" s="63"/>
      <c r="L92" s="164"/>
      <c r="M92" s="164"/>
    </row>
    <row r="93" spans="1:39" s="150" customFormat="1" ht="7.95" customHeight="1" thickBot="1" x14ac:dyDescent="0.3">
      <c r="A93" s="165"/>
      <c r="B93" s="336"/>
      <c r="C93" s="337"/>
      <c r="D93" s="337"/>
      <c r="E93" s="337"/>
      <c r="F93" s="337"/>
      <c r="G93" s="337"/>
      <c r="H93" s="337"/>
      <c r="I93" s="337"/>
      <c r="J93" s="338"/>
      <c r="K93" s="172"/>
      <c r="L93" s="172"/>
      <c r="R93" s="144"/>
      <c r="S93" s="144"/>
    </row>
    <row r="94" spans="1:39" s="144" customFormat="1" ht="7.95" customHeight="1" x14ac:dyDescent="0.25">
      <c r="B94" s="85"/>
      <c r="C94" s="86"/>
      <c r="D94" s="86"/>
      <c r="E94" s="87"/>
      <c r="F94" s="88"/>
      <c r="G94" s="89"/>
      <c r="H94" s="87"/>
      <c r="I94" s="88"/>
      <c r="J94" s="71"/>
      <c r="K94" s="170"/>
      <c r="L94" s="170"/>
      <c r="M94" s="170"/>
    </row>
    <row r="95" spans="1:39" s="144" customFormat="1" x14ac:dyDescent="0.25">
      <c r="B95" s="330" t="s">
        <v>55</v>
      </c>
      <c r="C95" s="331"/>
      <c r="D95" s="331"/>
      <c r="E95" s="331"/>
      <c r="F95" s="331"/>
      <c r="G95" s="331"/>
      <c r="H95" s="331"/>
      <c r="I95" s="331"/>
      <c r="J95" s="90"/>
      <c r="K95" s="173"/>
      <c r="L95" s="183"/>
      <c r="M95" s="183"/>
      <c r="Q95" s="184"/>
    </row>
    <row r="96" spans="1:39" s="144" customFormat="1" ht="7.95" customHeight="1" x14ac:dyDescent="0.25">
      <c r="B96" s="38"/>
      <c r="C96" s="27"/>
      <c r="D96" s="27"/>
      <c r="E96" s="27"/>
      <c r="F96" s="27"/>
      <c r="G96" s="27"/>
      <c r="H96" s="40"/>
      <c r="I96" s="29"/>
      <c r="J96" s="30"/>
      <c r="L96" s="164"/>
      <c r="M96" s="164"/>
    </row>
    <row r="97" spans="1:39" s="144" customFormat="1" ht="13.2" customHeight="1" x14ac:dyDescent="0.25">
      <c r="B97" s="350" t="s">
        <v>56</v>
      </c>
      <c r="C97" s="351"/>
      <c r="D97" s="351"/>
      <c r="E97" s="91"/>
      <c r="F97" s="242"/>
      <c r="G97" s="352" t="s">
        <v>57</v>
      </c>
      <c r="H97" s="353"/>
      <c r="I97" s="353"/>
      <c r="J97" s="30"/>
      <c r="L97" s="164"/>
      <c r="M97" s="164"/>
      <c r="N97" s="170"/>
    </row>
    <row r="98" spans="1:39" s="144" customFormat="1" hidden="1" x14ac:dyDescent="0.25">
      <c r="B98" s="268">
        <f>IF(F97="",0,IF(F97&gt;=35,1,2))</f>
        <v>0</v>
      </c>
      <c r="C98" s="269"/>
      <c r="D98" s="269"/>
      <c r="E98" s="270"/>
      <c r="F98" s="271"/>
      <c r="G98" s="272"/>
      <c r="H98" s="273"/>
      <c r="I98" s="273"/>
      <c r="J98" s="274"/>
      <c r="L98" s="164"/>
      <c r="M98" s="164"/>
      <c r="N98" s="170"/>
    </row>
    <row r="99" spans="1:39" s="144" customFormat="1" ht="19.5" customHeight="1" x14ac:dyDescent="0.25">
      <c r="B99" s="207"/>
      <c r="C99" s="210" t="str">
        <f>IF(B98=2,"Der Anteil heimischer Laubbaumarten muss mindestens 35 % der Bestandesfläche erreichen! (Nr.  6.5.1 Ex-RL)","")</f>
        <v/>
      </c>
      <c r="D99" s="208"/>
      <c r="E99" s="240"/>
      <c r="F99" s="244"/>
      <c r="G99" s="241"/>
      <c r="H99" s="209"/>
      <c r="I99" s="209"/>
      <c r="J99" s="30"/>
      <c r="L99" s="164"/>
      <c r="M99" s="164"/>
      <c r="N99" s="170"/>
    </row>
    <row r="100" spans="1:39" s="144" customFormat="1" ht="7.95" customHeight="1" x14ac:dyDescent="0.25">
      <c r="B100" s="38"/>
      <c r="C100" s="27"/>
      <c r="D100" s="27"/>
      <c r="E100" s="27"/>
      <c r="F100" s="27"/>
      <c r="G100" s="27"/>
      <c r="H100" s="40"/>
      <c r="I100" s="29"/>
      <c r="J100" s="30"/>
      <c r="L100" s="164"/>
      <c r="M100" s="164"/>
      <c r="R100" s="145"/>
    </row>
    <row r="101" spans="1:39" s="144" customFormat="1" ht="24.75" customHeight="1" thickBot="1" x14ac:dyDescent="0.3">
      <c r="A101" s="164"/>
      <c r="B101" s="354" t="s">
        <v>73</v>
      </c>
      <c r="C101" s="355"/>
      <c r="D101" s="228" t="s">
        <v>35</v>
      </c>
      <c r="E101" s="356" t="s">
        <v>108</v>
      </c>
      <c r="F101" s="357"/>
      <c r="G101" s="356" t="s">
        <v>18</v>
      </c>
      <c r="H101" s="357"/>
      <c r="I101" s="229" t="s">
        <v>16</v>
      </c>
      <c r="J101" s="92"/>
      <c r="K101" s="174"/>
      <c r="L101" s="170"/>
      <c r="M101" s="170"/>
      <c r="R101" s="145"/>
    </row>
    <row r="102" spans="1:39" s="144" customFormat="1" ht="22.5" customHeight="1" x14ac:dyDescent="0.25">
      <c r="B102" s="94"/>
      <c r="C102" s="95" t="str">
        <f>IF(ISERROR(LOOKUP(B102,$B$158:$B$178,$C$159:$C$178))," ",LOOKUP(B102,$B$158:$B$178,$C$158:$C$178))</f>
        <v xml:space="preserve"> </v>
      </c>
      <c r="D102" s="96"/>
      <c r="E102" s="358"/>
      <c r="F102" s="359"/>
      <c r="G102" s="360" t="str">
        <f>IF(B102="","",LOOKUP(B102,$B$158:$B$177,$M$158:$M$177))</f>
        <v/>
      </c>
      <c r="H102" s="361"/>
      <c r="I102" s="97" t="str">
        <f>IF(B102="","",
IF(I103&lt;2,0,
IF(ISNUMBER(G102),E102*G102," ")))</f>
        <v/>
      </c>
      <c r="J102" s="12"/>
      <c r="K102" s="159"/>
      <c r="L102" s="159"/>
      <c r="M102" s="170"/>
      <c r="O102" s="180"/>
      <c r="R102" s="145"/>
    </row>
    <row r="103" spans="1:39" s="144" customFormat="1" hidden="1" x14ac:dyDescent="0.25">
      <c r="B103" s="275"/>
      <c r="C103" s="276"/>
      <c r="D103" s="277"/>
      <c r="E103" s="278"/>
      <c r="F103" s="278"/>
      <c r="G103" s="279"/>
      <c r="H103" s="279"/>
      <c r="I103" s="280">
        <f>B90+B98</f>
        <v>0</v>
      </c>
      <c r="J103" s="281"/>
      <c r="K103" s="159"/>
      <c r="L103" s="170"/>
      <c r="M103" s="170"/>
      <c r="O103" s="180"/>
      <c r="R103" s="145"/>
    </row>
    <row r="104" spans="1:39" s="144" customFormat="1" x14ac:dyDescent="0.25">
      <c r="B104" s="75"/>
      <c r="C104" s="260"/>
      <c r="D104" s="98"/>
      <c r="E104" s="98"/>
      <c r="F104" s="98"/>
      <c r="G104" s="98"/>
      <c r="H104" s="99"/>
      <c r="I104" s="100"/>
      <c r="J104" s="63"/>
      <c r="K104" s="170"/>
      <c r="L104" s="170"/>
      <c r="M104" s="170"/>
      <c r="O104" s="180"/>
    </row>
    <row r="105" spans="1:39" s="144" customFormat="1" x14ac:dyDescent="0.25">
      <c r="B105" s="101"/>
      <c r="C105" s="260" t="str">
        <f>IF(B102="","",
IF(I102=0,"Sind Felder F 59 und f 67 ausgefüllt?",""))</f>
        <v/>
      </c>
      <c r="D105" s="251"/>
      <c r="E105" s="251"/>
      <c r="F105" s="93"/>
      <c r="G105" s="102"/>
      <c r="H105" s="254" t="s">
        <v>100</v>
      </c>
      <c r="I105" s="225">
        <f>IF(SUM(I102:I102)=0,0,SUM(I102:I102))</f>
        <v>0</v>
      </c>
      <c r="J105" s="104"/>
      <c r="K105" s="175"/>
      <c r="L105" s="170"/>
      <c r="M105" s="170"/>
      <c r="N105" s="145"/>
      <c r="O105" s="180"/>
      <c r="P105" s="145"/>
      <c r="Q105" s="145"/>
    </row>
    <row r="106" spans="1:39" s="166" customFormat="1" ht="9.75" customHeight="1" thickBot="1" x14ac:dyDescent="0.3">
      <c r="B106" s="105"/>
      <c r="C106" s="201"/>
      <c r="D106" s="201"/>
      <c r="E106" s="201"/>
      <c r="F106" s="201"/>
      <c r="G106" s="201"/>
      <c r="H106" s="201"/>
      <c r="I106" s="201"/>
      <c r="J106" s="106"/>
      <c r="M106" s="185"/>
      <c r="N106" s="186"/>
      <c r="O106" s="187"/>
      <c r="P106" s="186"/>
      <c r="Q106" s="186"/>
      <c r="R106" s="185"/>
      <c r="S106" s="185"/>
      <c r="T106" s="185"/>
      <c r="U106" s="185"/>
      <c r="V106" s="185"/>
      <c r="W106" s="185"/>
      <c r="X106" s="185"/>
      <c r="Y106" s="185"/>
      <c r="Z106" s="185"/>
      <c r="AA106" s="185"/>
      <c r="AB106" s="185"/>
      <c r="AC106" s="185"/>
      <c r="AD106" s="185"/>
      <c r="AE106" s="185"/>
      <c r="AF106" s="185"/>
      <c r="AG106" s="185"/>
      <c r="AH106" s="185"/>
      <c r="AI106" s="185"/>
      <c r="AJ106" s="185"/>
      <c r="AK106" s="185"/>
      <c r="AL106" s="185"/>
      <c r="AM106" s="185"/>
    </row>
    <row r="107" spans="1:39" s="166" customFormat="1" ht="9.75" customHeight="1" x14ac:dyDescent="0.25">
      <c r="B107" s="232"/>
      <c r="C107" s="233"/>
      <c r="D107" s="233"/>
      <c r="E107" s="233"/>
      <c r="F107" s="233"/>
      <c r="G107" s="233"/>
      <c r="H107" s="233"/>
      <c r="I107" s="233"/>
      <c r="J107" s="234"/>
      <c r="M107" s="185"/>
      <c r="N107" s="186"/>
      <c r="O107" s="187"/>
      <c r="P107" s="186"/>
      <c r="Q107" s="186"/>
      <c r="R107" s="185"/>
      <c r="S107" s="185"/>
      <c r="T107" s="185"/>
      <c r="U107" s="185"/>
      <c r="V107" s="185"/>
      <c r="W107" s="185"/>
      <c r="X107" s="185"/>
      <c r="Y107" s="185"/>
      <c r="Z107" s="185"/>
      <c r="AA107" s="185"/>
      <c r="AB107" s="185"/>
      <c r="AC107" s="185"/>
      <c r="AD107" s="185"/>
      <c r="AE107" s="185"/>
      <c r="AF107" s="185"/>
      <c r="AG107" s="185"/>
      <c r="AH107" s="185"/>
      <c r="AI107" s="185"/>
      <c r="AJ107" s="185"/>
      <c r="AK107" s="185"/>
      <c r="AL107" s="185"/>
      <c r="AM107" s="185"/>
    </row>
    <row r="108" spans="1:39" s="144" customFormat="1" ht="7.95" customHeight="1" x14ac:dyDescent="0.25">
      <c r="B108" s="4"/>
      <c r="C108" s="5"/>
      <c r="D108" s="5"/>
      <c r="E108" s="5"/>
      <c r="F108" s="5"/>
      <c r="G108" s="5"/>
      <c r="H108" s="6"/>
      <c r="I108" s="7"/>
      <c r="J108" s="8"/>
      <c r="N108" s="145"/>
      <c r="O108" s="145"/>
      <c r="P108" s="145"/>
      <c r="Q108" s="145"/>
    </row>
    <row r="109" spans="1:39" s="144" customFormat="1" x14ac:dyDescent="0.25">
      <c r="B109" s="330" t="s">
        <v>83</v>
      </c>
      <c r="C109" s="331"/>
      <c r="D109" s="331"/>
      <c r="E109" s="331"/>
      <c r="F109" s="331"/>
      <c r="G109" s="331"/>
      <c r="H109" s="331"/>
      <c r="I109" s="331"/>
      <c r="J109" s="107"/>
      <c r="K109" s="173"/>
      <c r="M109" s="170"/>
      <c r="N109" s="188"/>
      <c r="Q109" s="184"/>
    </row>
    <row r="110" spans="1:39" s="144" customFormat="1" ht="7.95" customHeight="1" x14ac:dyDescent="0.25">
      <c r="B110" s="38"/>
      <c r="C110" s="27"/>
      <c r="D110" s="27"/>
      <c r="E110" s="27"/>
      <c r="F110" s="27"/>
      <c r="G110" s="27"/>
      <c r="H110" s="40"/>
      <c r="I110" s="29"/>
      <c r="J110" s="30"/>
      <c r="L110" s="164"/>
      <c r="M110" s="164"/>
    </row>
    <row r="111" spans="1:39" s="144" customFormat="1" x14ac:dyDescent="0.25">
      <c r="A111" s="159"/>
      <c r="B111" s="62" t="s">
        <v>75</v>
      </c>
      <c r="C111" s="9"/>
      <c r="D111" s="9"/>
      <c r="E111" s="111"/>
      <c r="F111" s="11"/>
      <c r="G111" s="362"/>
      <c r="H111" s="363"/>
      <c r="I111" s="64" t="s">
        <v>45</v>
      </c>
      <c r="J111" s="12"/>
      <c r="K111" s="159"/>
      <c r="L111" s="159"/>
      <c r="M111" s="159"/>
    </row>
    <row r="112" spans="1:39" s="144" customFormat="1" ht="7.95" customHeight="1" x14ac:dyDescent="0.25">
      <c r="B112" s="38"/>
      <c r="C112" s="27"/>
      <c r="D112" s="27"/>
      <c r="E112" s="27"/>
      <c r="F112" s="27"/>
      <c r="G112" s="27"/>
      <c r="H112" s="40"/>
      <c r="I112" s="29"/>
      <c r="J112" s="30"/>
      <c r="L112" s="164"/>
      <c r="M112" s="164"/>
    </row>
    <row r="113" spans="2:59" s="144" customFormat="1" x14ac:dyDescent="0.25">
      <c r="B113" s="62" t="s">
        <v>76</v>
      </c>
      <c r="C113" s="11"/>
      <c r="D113" s="3"/>
      <c r="E113" s="9"/>
      <c r="F113" s="112"/>
      <c r="G113" s="112"/>
      <c r="H113" s="112"/>
      <c r="I113" s="65"/>
      <c r="J113" s="63"/>
      <c r="K113" s="170"/>
      <c r="L113" s="170"/>
      <c r="M113" s="170"/>
    </row>
    <row r="114" spans="2:59" s="144" customFormat="1" ht="7.95" customHeight="1" x14ac:dyDescent="0.25">
      <c r="B114" s="38"/>
      <c r="C114" s="27"/>
      <c r="D114" s="27"/>
      <c r="E114" s="27"/>
      <c r="F114" s="27"/>
      <c r="G114" s="27"/>
      <c r="H114" s="40"/>
      <c r="I114" s="29"/>
      <c r="J114" s="30"/>
      <c r="L114" s="164"/>
      <c r="M114" s="164"/>
    </row>
    <row r="115" spans="2:59" s="144" customFormat="1" ht="35.25" customHeight="1" x14ac:dyDescent="0.25">
      <c r="B115" s="113"/>
      <c r="C115" s="364"/>
      <c r="D115" s="365"/>
      <c r="E115" s="365"/>
      <c r="F115" s="365"/>
      <c r="G115" s="365"/>
      <c r="H115" s="365"/>
      <c r="I115" s="366"/>
      <c r="J115" s="63"/>
      <c r="K115" s="170"/>
      <c r="L115" s="170"/>
      <c r="M115" s="170"/>
      <c r="R115" s="161"/>
      <c r="S115" s="161"/>
    </row>
    <row r="116" spans="2:59" s="144" customFormat="1" ht="7.95" customHeight="1" x14ac:dyDescent="0.25">
      <c r="B116" s="114"/>
      <c r="C116" s="11"/>
      <c r="D116" s="3"/>
      <c r="E116" s="115"/>
      <c r="F116" s="11"/>
      <c r="G116" s="116"/>
      <c r="H116" s="116"/>
      <c r="I116" s="116"/>
      <c r="J116" s="63"/>
      <c r="K116" s="170"/>
      <c r="L116" s="170"/>
      <c r="M116" s="170"/>
    </row>
    <row r="117" spans="2:59" s="144" customFormat="1" x14ac:dyDescent="0.25">
      <c r="B117" s="101"/>
      <c r="C117" s="117"/>
      <c r="D117" s="117"/>
      <c r="E117" s="117"/>
      <c r="F117" s="117"/>
      <c r="G117" s="117"/>
      <c r="H117" s="252" t="s">
        <v>100</v>
      </c>
      <c r="I117" s="253">
        <f>IF(G111=0,0,G111*2.6)</f>
        <v>0</v>
      </c>
      <c r="J117" s="19"/>
      <c r="O117" s="190"/>
    </row>
    <row r="118" spans="2:59" s="163" customFormat="1" ht="7.5" customHeight="1" thickBot="1" x14ac:dyDescent="0.3">
      <c r="B118" s="67"/>
      <c r="C118" s="68"/>
      <c r="D118" s="69"/>
      <c r="E118" s="69"/>
      <c r="F118" s="69"/>
      <c r="G118" s="69"/>
      <c r="H118" s="69"/>
      <c r="I118" s="69"/>
      <c r="J118" s="70"/>
      <c r="M118" s="161"/>
      <c r="N118" s="161"/>
      <c r="O118" s="179"/>
      <c r="P118" s="161"/>
      <c r="Q118" s="161"/>
      <c r="R118" s="144"/>
      <c r="S118" s="144"/>
      <c r="T118" s="161"/>
      <c r="U118" s="161"/>
      <c r="V118" s="161"/>
      <c r="W118" s="161"/>
      <c r="X118" s="161"/>
      <c r="Y118" s="161"/>
      <c r="Z118" s="161"/>
      <c r="AA118" s="161"/>
      <c r="AB118" s="161"/>
      <c r="AC118" s="161"/>
      <c r="AD118" s="161"/>
      <c r="AE118" s="161"/>
      <c r="AF118" s="161"/>
      <c r="AG118" s="161"/>
      <c r="AH118" s="161"/>
      <c r="AI118" s="161"/>
      <c r="AJ118" s="161"/>
      <c r="AK118" s="161"/>
      <c r="AL118" s="161"/>
      <c r="AM118" s="161"/>
    </row>
    <row r="119" spans="2:59" s="164" customFormat="1" ht="7.95" customHeight="1" thickBot="1" x14ac:dyDescent="0.3">
      <c r="B119" s="22"/>
      <c r="C119" s="21"/>
      <c r="D119" s="23"/>
      <c r="E119" s="23"/>
      <c r="F119" s="23"/>
      <c r="G119" s="23"/>
      <c r="H119" s="23"/>
      <c r="I119" s="23"/>
      <c r="J119" s="22"/>
      <c r="M119" s="144"/>
      <c r="N119" s="144"/>
      <c r="O119" s="180"/>
      <c r="P119" s="144"/>
      <c r="Q119" s="144"/>
      <c r="R119" s="144"/>
      <c r="S119" s="144"/>
      <c r="T119" s="144"/>
      <c r="U119" s="144"/>
      <c r="V119" s="144"/>
      <c r="W119" s="144"/>
      <c r="X119" s="144"/>
      <c r="Y119" s="144"/>
      <c r="Z119" s="144"/>
      <c r="AA119" s="144"/>
      <c r="AB119" s="144"/>
      <c r="AC119" s="144"/>
      <c r="AD119" s="144"/>
      <c r="AE119" s="144"/>
      <c r="AF119" s="144"/>
      <c r="AG119" s="144"/>
      <c r="AH119" s="144"/>
      <c r="AI119" s="144"/>
      <c r="AJ119" s="144"/>
      <c r="AK119" s="144"/>
    </row>
    <row r="120" spans="2:59" s="164" customFormat="1" ht="7.95" customHeight="1" x14ac:dyDescent="0.25">
      <c r="B120" s="25"/>
      <c r="C120" s="21"/>
      <c r="D120" s="23"/>
      <c r="E120" s="23"/>
      <c r="F120" s="23"/>
      <c r="G120" s="23"/>
      <c r="H120" s="23"/>
      <c r="I120" s="23"/>
      <c r="J120" s="24"/>
      <c r="L120" s="170"/>
      <c r="M120" s="144"/>
      <c r="N120" s="144"/>
      <c r="O120" s="180"/>
      <c r="P120" s="144"/>
      <c r="Q120" s="144"/>
      <c r="R120" s="144"/>
      <c r="S120" s="144"/>
      <c r="T120" s="144"/>
      <c r="U120" s="144"/>
      <c r="V120" s="144"/>
      <c r="W120" s="144"/>
      <c r="X120" s="144"/>
      <c r="Y120" s="144"/>
      <c r="Z120" s="144"/>
      <c r="AA120" s="144"/>
      <c r="AB120" s="144"/>
      <c r="AC120" s="144"/>
      <c r="AD120" s="144"/>
      <c r="AE120" s="144"/>
      <c r="AF120" s="144"/>
      <c r="AG120" s="144"/>
      <c r="AH120" s="144"/>
      <c r="AI120" s="144"/>
      <c r="AJ120" s="144"/>
      <c r="AK120" s="144"/>
    </row>
    <row r="121" spans="2:59" s="144" customFormat="1" x14ac:dyDescent="0.25">
      <c r="B121" s="196" t="s">
        <v>36</v>
      </c>
      <c r="C121" s="197"/>
      <c r="D121" s="197"/>
      <c r="E121" s="197"/>
      <c r="F121" s="197"/>
      <c r="G121" s="197"/>
      <c r="H121" s="197"/>
      <c r="I121" s="197"/>
      <c r="J121" s="63"/>
      <c r="K121" s="170"/>
      <c r="L121" s="164"/>
      <c r="O121" s="180"/>
    </row>
    <row r="122" spans="2:59" s="144" customFormat="1" ht="7.95" customHeight="1" x14ac:dyDescent="0.25">
      <c r="B122" s="38"/>
      <c r="C122" s="118"/>
      <c r="D122" s="119"/>
      <c r="E122" s="120"/>
      <c r="F122" s="120"/>
      <c r="G122" s="119"/>
      <c r="H122" s="119"/>
      <c r="I122" s="119"/>
      <c r="J122" s="30"/>
      <c r="K122" s="164"/>
      <c r="L122" s="164"/>
      <c r="O122" s="180"/>
      <c r="AL122" s="164"/>
      <c r="AM122" s="164"/>
      <c r="AN122" s="164"/>
      <c r="AO122" s="164"/>
      <c r="AP122" s="164"/>
      <c r="AQ122" s="164"/>
      <c r="AR122" s="164"/>
      <c r="AS122" s="164"/>
      <c r="AT122" s="164"/>
      <c r="AU122" s="164"/>
      <c r="AV122" s="164"/>
      <c r="AW122" s="164"/>
      <c r="AX122" s="164"/>
      <c r="AY122" s="164"/>
      <c r="AZ122" s="164"/>
      <c r="BA122" s="164"/>
      <c r="BB122" s="164"/>
      <c r="BC122" s="164"/>
      <c r="BD122" s="164"/>
      <c r="BE122" s="164"/>
      <c r="BF122" s="164"/>
      <c r="BG122" s="164"/>
    </row>
    <row r="123" spans="2:59" s="144" customFormat="1" x14ac:dyDescent="0.25">
      <c r="B123" s="38" t="s">
        <v>23</v>
      </c>
      <c r="C123" s="119"/>
      <c r="D123" s="119"/>
      <c r="E123" s="332"/>
      <c r="F123" s="333" t="s">
        <v>21</v>
      </c>
      <c r="G123" s="119" t="s">
        <v>21</v>
      </c>
      <c r="H123" s="367">
        <f>IF(ISBLANK('Anlage zum Antrag'!E129),"",MIN('Anlage zum Antrag'!E125*375,'Anlage zum Antrag'!E127*7.5,E125*375,E127*7.5))</f>
        <v>0</v>
      </c>
      <c r="I123" s="368"/>
      <c r="J123" s="30"/>
      <c r="K123" s="164"/>
      <c r="L123" s="164"/>
      <c r="O123" s="180"/>
      <c r="P123" s="168"/>
      <c r="Q123" s="168"/>
      <c r="AL123" s="164"/>
      <c r="AM123" s="164"/>
      <c r="AN123" s="164"/>
      <c r="AO123" s="164"/>
      <c r="AP123" s="164"/>
      <c r="AQ123" s="164"/>
      <c r="AR123" s="164"/>
      <c r="AS123" s="164"/>
      <c r="AT123" s="164"/>
      <c r="AU123" s="164"/>
      <c r="AV123" s="164"/>
      <c r="AW123" s="164"/>
      <c r="AX123" s="164"/>
      <c r="AY123" s="164"/>
      <c r="AZ123" s="164"/>
      <c r="BA123" s="164"/>
      <c r="BB123" s="164"/>
      <c r="BC123" s="164"/>
      <c r="BD123" s="164"/>
      <c r="BE123" s="164"/>
      <c r="BF123" s="164"/>
      <c r="BG123" s="164"/>
    </row>
    <row r="124" spans="2:59" s="144" customFormat="1" ht="6" customHeight="1" x14ac:dyDescent="0.25">
      <c r="B124" s="38"/>
      <c r="C124" s="118"/>
      <c r="D124" s="119"/>
      <c r="E124" s="120"/>
      <c r="F124" s="120"/>
      <c r="G124" s="119"/>
      <c r="H124" s="119"/>
      <c r="I124" s="119"/>
      <c r="J124" s="30"/>
      <c r="K124" s="164"/>
      <c r="L124" s="164"/>
      <c r="O124" s="180"/>
      <c r="AL124" s="164"/>
      <c r="AM124" s="164"/>
      <c r="AN124" s="164"/>
      <c r="AO124" s="164"/>
      <c r="AP124" s="164"/>
      <c r="AQ124" s="164"/>
      <c r="AR124" s="164"/>
      <c r="AS124" s="164"/>
      <c r="AT124" s="164"/>
      <c r="AU124" s="164"/>
      <c r="AV124" s="164"/>
      <c r="AW124" s="164"/>
      <c r="AX124" s="164"/>
      <c r="AY124" s="164"/>
      <c r="AZ124" s="164"/>
      <c r="BA124" s="164"/>
      <c r="BB124" s="164"/>
      <c r="BC124" s="164"/>
      <c r="BD124" s="164"/>
      <c r="BE124" s="164"/>
      <c r="BF124" s="164"/>
      <c r="BG124" s="164"/>
    </row>
    <row r="125" spans="2:59" s="144" customFormat="1" x14ac:dyDescent="0.25">
      <c r="B125" s="38" t="s">
        <v>92</v>
      </c>
      <c r="C125" s="119"/>
      <c r="D125" s="119"/>
      <c r="E125" s="348"/>
      <c r="F125" s="349"/>
      <c r="G125" s="119" t="s">
        <v>93</v>
      </c>
      <c r="H125" s="121"/>
      <c r="I125" s="121"/>
      <c r="J125" s="30"/>
      <c r="K125" s="164"/>
      <c r="L125" s="164"/>
      <c r="O125" s="180"/>
      <c r="AL125" s="164"/>
      <c r="AM125" s="164"/>
      <c r="AN125" s="164"/>
      <c r="AO125" s="164"/>
      <c r="AP125" s="164"/>
      <c r="AQ125" s="164"/>
      <c r="AR125" s="164"/>
      <c r="AS125" s="164"/>
      <c r="AT125" s="164"/>
      <c r="AU125" s="164"/>
      <c r="AV125" s="164"/>
      <c r="AW125" s="164"/>
      <c r="AX125" s="164"/>
      <c r="AY125" s="164"/>
      <c r="AZ125" s="164"/>
      <c r="BA125" s="164"/>
      <c r="BB125" s="164"/>
      <c r="BC125" s="164"/>
      <c r="BD125" s="164"/>
      <c r="BE125" s="164"/>
      <c r="BF125" s="164"/>
      <c r="BG125" s="164"/>
    </row>
    <row r="126" spans="2:59" s="144" customFormat="1" ht="6" customHeight="1" x14ac:dyDescent="0.25">
      <c r="B126" s="38"/>
      <c r="C126" s="119"/>
      <c r="D126" s="119"/>
      <c r="E126" s="122"/>
      <c r="F126" s="122"/>
      <c r="G126" s="119"/>
      <c r="H126" s="121"/>
      <c r="I126" s="121"/>
      <c r="J126" s="30"/>
      <c r="K126" s="164"/>
      <c r="L126" s="164"/>
      <c r="O126" s="180"/>
      <c r="AL126" s="164"/>
      <c r="AM126" s="164"/>
      <c r="AN126" s="164"/>
      <c r="AO126" s="164"/>
      <c r="AP126" s="164"/>
      <c r="AQ126" s="164"/>
      <c r="AR126" s="164"/>
      <c r="AS126" s="164"/>
      <c r="AT126" s="164"/>
      <c r="AU126" s="164"/>
      <c r="AV126" s="164"/>
      <c r="AW126" s="164"/>
      <c r="AX126" s="164"/>
      <c r="AY126" s="164"/>
      <c r="AZ126" s="164"/>
      <c r="BA126" s="164"/>
      <c r="BB126" s="164"/>
      <c r="BC126" s="164"/>
      <c r="BD126" s="164"/>
      <c r="BE126" s="164"/>
      <c r="BF126" s="164"/>
      <c r="BG126" s="164"/>
    </row>
    <row r="127" spans="2:59" s="144" customFormat="1" x14ac:dyDescent="0.25">
      <c r="B127" s="38" t="s">
        <v>24</v>
      </c>
      <c r="C127" s="119"/>
      <c r="D127" s="119"/>
      <c r="E127" s="362"/>
      <c r="F127" s="363"/>
      <c r="G127" s="119" t="s">
        <v>14</v>
      </c>
      <c r="H127" s="121"/>
      <c r="I127" s="121"/>
      <c r="J127" s="30"/>
      <c r="K127" s="164"/>
      <c r="L127" s="164"/>
      <c r="O127" s="180"/>
      <c r="S127" s="191"/>
      <c r="AL127" s="164"/>
      <c r="AM127" s="164"/>
      <c r="AN127" s="164"/>
      <c r="AO127" s="164"/>
      <c r="AP127" s="164"/>
      <c r="AQ127" s="164"/>
      <c r="AR127" s="164"/>
      <c r="AS127" s="164"/>
      <c r="AT127" s="164"/>
      <c r="AU127" s="164"/>
      <c r="AV127" s="164"/>
      <c r="AW127" s="164"/>
      <c r="AX127" s="164"/>
      <c r="AY127" s="164"/>
      <c r="AZ127" s="164"/>
      <c r="BA127" s="164"/>
      <c r="BB127" s="164"/>
      <c r="BC127" s="164"/>
      <c r="BD127" s="164"/>
      <c r="BE127" s="164"/>
      <c r="BF127" s="164"/>
      <c r="BG127" s="164"/>
    </row>
    <row r="128" spans="2:59" s="144" customFormat="1" ht="6" customHeight="1" x14ac:dyDescent="0.25">
      <c r="B128" s="38"/>
      <c r="C128" s="118"/>
      <c r="D128" s="119"/>
      <c r="E128" s="120"/>
      <c r="F128" s="120"/>
      <c r="G128" s="119"/>
      <c r="H128" s="119"/>
      <c r="I128" s="119"/>
      <c r="J128" s="30"/>
      <c r="K128" s="164"/>
      <c r="L128" s="164"/>
      <c r="O128" s="180"/>
      <c r="AL128" s="164"/>
      <c r="AM128" s="164"/>
      <c r="AN128" s="164"/>
      <c r="AO128" s="164"/>
      <c r="AP128" s="164"/>
      <c r="AQ128" s="164"/>
      <c r="AR128" s="164"/>
      <c r="AS128" s="164"/>
      <c r="AT128" s="164"/>
      <c r="AU128" s="164"/>
      <c r="AV128" s="164"/>
      <c r="AW128" s="164"/>
      <c r="AX128" s="164"/>
      <c r="AY128" s="164"/>
      <c r="AZ128" s="164"/>
      <c r="BA128" s="164"/>
      <c r="BB128" s="164"/>
      <c r="BC128" s="164"/>
      <c r="BD128" s="164"/>
      <c r="BE128" s="164"/>
      <c r="BF128" s="164"/>
      <c r="BG128" s="164"/>
    </row>
    <row r="129" spans="1:59" s="144" customFormat="1" x14ac:dyDescent="0.25">
      <c r="B129" s="38"/>
      <c r="C129" s="119"/>
      <c r="D129" s="119"/>
      <c r="E129" s="367">
        <f>IF(ISBLANK(E127),0,MIN(E125*375,7.5*E127))</f>
        <v>0</v>
      </c>
      <c r="F129" s="368"/>
      <c r="G129" s="119" t="s">
        <v>89</v>
      </c>
      <c r="H129" s="121"/>
      <c r="I129" s="121"/>
      <c r="J129" s="30"/>
      <c r="K129" s="164"/>
      <c r="L129" s="164"/>
      <c r="O129" s="180"/>
      <c r="S129" s="191"/>
      <c r="AL129" s="164"/>
      <c r="AM129" s="164"/>
      <c r="AN129" s="164"/>
      <c r="AO129" s="164"/>
      <c r="AP129" s="164"/>
      <c r="AQ129" s="164"/>
      <c r="AR129" s="164"/>
      <c r="AS129" s="164"/>
      <c r="AT129" s="164"/>
      <c r="AU129" s="164"/>
      <c r="AV129" s="164"/>
      <c r="AW129" s="164"/>
      <c r="AX129" s="164"/>
      <c r="AY129" s="164"/>
      <c r="AZ129" s="164"/>
      <c r="BA129" s="164"/>
      <c r="BB129" s="164"/>
      <c r="BC129" s="164"/>
      <c r="BD129" s="164"/>
      <c r="BE129" s="164"/>
      <c r="BF129" s="164"/>
      <c r="BG129" s="164"/>
    </row>
    <row r="130" spans="1:59" s="144" customFormat="1" ht="7.95" customHeight="1" x14ac:dyDescent="0.25">
      <c r="B130" s="13"/>
      <c r="C130" s="14"/>
      <c r="D130" s="14"/>
      <c r="E130" s="14"/>
      <c r="F130" s="14"/>
      <c r="G130" s="14"/>
      <c r="H130" s="15"/>
      <c r="I130" s="16"/>
      <c r="J130" s="17"/>
      <c r="K130" s="164"/>
      <c r="M130" s="167"/>
      <c r="O130" s="180"/>
      <c r="R130" s="167"/>
      <c r="S130" s="191"/>
      <c r="AL130" s="164"/>
      <c r="AN130" s="164"/>
      <c r="AO130" s="164"/>
      <c r="AP130" s="164"/>
      <c r="AQ130" s="164"/>
      <c r="AR130" s="164"/>
      <c r="AS130" s="164"/>
      <c r="AT130" s="164"/>
      <c r="AU130" s="164"/>
      <c r="AV130" s="164"/>
      <c r="AW130" s="164"/>
      <c r="AX130" s="164"/>
      <c r="AY130" s="164"/>
      <c r="AZ130" s="150"/>
      <c r="BA130" s="150"/>
      <c r="BB130" s="150"/>
      <c r="BC130" s="150"/>
      <c r="BD130" s="150"/>
      <c r="BE130" s="150"/>
      <c r="BF130" s="150"/>
      <c r="BG130" s="177"/>
    </row>
    <row r="131" spans="1:59" s="164" customFormat="1" ht="12.75" hidden="1" customHeight="1" x14ac:dyDescent="0.25">
      <c r="B131" s="25"/>
      <c r="C131" s="21"/>
      <c r="D131" s="23"/>
      <c r="E131" s="23"/>
      <c r="F131" s="23"/>
      <c r="G131" s="23"/>
      <c r="H131" s="23"/>
      <c r="I131" s="23"/>
      <c r="J131" s="24"/>
      <c r="L131" s="170"/>
      <c r="M131" s="144"/>
      <c r="N131" s="144"/>
      <c r="O131" s="180"/>
      <c r="P131" s="144"/>
      <c r="Q131" s="144"/>
      <c r="R131" s="167"/>
      <c r="S131" s="191"/>
      <c r="T131" s="144"/>
      <c r="U131" s="144"/>
      <c r="V131" s="144"/>
      <c r="W131" s="144"/>
      <c r="X131" s="144"/>
      <c r="Y131" s="144"/>
      <c r="Z131" s="144"/>
      <c r="AA131" s="144"/>
      <c r="AB131" s="144"/>
      <c r="AC131" s="144"/>
      <c r="AD131" s="144"/>
      <c r="AE131" s="144"/>
      <c r="AF131" s="144"/>
      <c r="AG131" s="144"/>
      <c r="AH131" s="144"/>
      <c r="AI131" s="144"/>
      <c r="AJ131" s="144"/>
      <c r="AK131" s="144"/>
      <c r="AL131" s="144"/>
      <c r="AM131" s="144"/>
    </row>
    <row r="132" spans="1:59" s="168" customFormat="1" ht="12.75" hidden="1" customHeight="1" x14ac:dyDescent="0.25">
      <c r="B132" s="124"/>
      <c r="C132" s="125" t="s">
        <v>31</v>
      </c>
      <c r="D132" s="123"/>
      <c r="E132" s="126"/>
      <c r="F132" s="126"/>
      <c r="G132" s="126">
        <f>F81</f>
        <v>0</v>
      </c>
      <c r="H132" s="126"/>
      <c r="J132" s="128"/>
      <c r="K132" s="176"/>
      <c r="M132" s="191"/>
      <c r="O132" s="144"/>
      <c r="R132" s="167"/>
      <c r="S132" s="191"/>
    </row>
    <row r="133" spans="1:59" s="168" customFormat="1" ht="12.75" hidden="1" customHeight="1" x14ac:dyDescent="0.25">
      <c r="B133" s="124"/>
      <c r="C133" s="129"/>
      <c r="D133" s="123"/>
      <c r="E133" s="126"/>
      <c r="F133" s="130"/>
      <c r="G133" s="126"/>
      <c r="H133" s="130"/>
      <c r="I133" s="130"/>
      <c r="J133" s="128"/>
      <c r="K133" s="176"/>
      <c r="M133" s="191"/>
      <c r="O133" s="144"/>
      <c r="S133" s="191"/>
    </row>
    <row r="134" spans="1:59" s="168" customFormat="1" ht="12.75" hidden="1" customHeight="1" x14ac:dyDescent="0.25">
      <c r="B134" s="124"/>
      <c r="C134" s="125" t="s">
        <v>99</v>
      </c>
      <c r="D134" s="123"/>
      <c r="E134" s="126"/>
      <c r="F134" s="126"/>
      <c r="G134" s="126">
        <f>I105+I117</f>
        <v>0</v>
      </c>
      <c r="H134" s="126"/>
      <c r="J134" s="128"/>
      <c r="K134" s="176"/>
      <c r="M134" s="191"/>
      <c r="O134" s="144"/>
      <c r="S134" s="191"/>
    </row>
    <row r="135" spans="1:59" s="168" customFormat="1" ht="12.75" hidden="1" customHeight="1" x14ac:dyDescent="0.25">
      <c r="B135" s="124"/>
      <c r="C135" s="131"/>
      <c r="D135" s="123"/>
      <c r="E135" s="126"/>
      <c r="F135" s="132"/>
      <c r="G135" s="126"/>
      <c r="H135" s="132"/>
      <c r="I135" s="126"/>
      <c r="J135" s="128"/>
      <c r="K135" s="176"/>
      <c r="M135" s="191"/>
      <c r="O135" s="144"/>
      <c r="P135" s="144"/>
      <c r="Q135" s="144"/>
      <c r="S135" s="191"/>
    </row>
    <row r="136" spans="1:59" s="168" customFormat="1" ht="12.75" hidden="1" customHeight="1" x14ac:dyDescent="0.25">
      <c r="B136" s="124"/>
      <c r="C136" s="125" t="s">
        <v>33</v>
      </c>
      <c r="D136" s="123"/>
      <c r="E136" s="126"/>
      <c r="F136" s="126"/>
      <c r="G136" s="126">
        <f>E129</f>
        <v>0</v>
      </c>
      <c r="H136" s="126"/>
      <c r="J136" s="128"/>
      <c r="K136" s="176"/>
      <c r="M136" s="191"/>
      <c r="S136" s="191"/>
    </row>
    <row r="137" spans="1:59" s="168" customFormat="1" ht="12.75" customHeight="1" x14ac:dyDescent="0.25">
      <c r="B137" s="124"/>
      <c r="C137" s="123"/>
      <c r="D137" s="123"/>
      <c r="E137" s="123"/>
      <c r="F137" s="123"/>
      <c r="G137" s="123"/>
      <c r="H137" s="133"/>
      <c r="I137" s="127"/>
      <c r="J137" s="128"/>
      <c r="K137" s="176"/>
      <c r="M137" s="191"/>
      <c r="S137" s="191"/>
    </row>
    <row r="138" spans="1:59" s="150" customFormat="1" ht="15.75" customHeight="1" x14ac:dyDescent="0.25">
      <c r="A138" s="169"/>
      <c r="B138" s="101" t="s">
        <v>101</v>
      </c>
      <c r="C138" s="3"/>
      <c r="D138" s="3"/>
      <c r="E138" s="3"/>
      <c r="F138" s="3"/>
      <c r="G138" s="3"/>
      <c r="H138" s="370">
        <f>SUM(G132:G136)</f>
        <v>0</v>
      </c>
      <c r="I138" s="371"/>
      <c r="J138" s="134"/>
      <c r="K138" s="177"/>
      <c r="M138" s="192"/>
      <c r="N138" s="168"/>
      <c r="O138" s="168"/>
      <c r="P138" s="168"/>
      <c r="Q138" s="168"/>
      <c r="R138" s="161"/>
      <c r="S138" s="161"/>
      <c r="T138" s="168"/>
      <c r="U138" s="168"/>
      <c r="V138" s="168"/>
      <c r="W138" s="168"/>
      <c r="X138" s="168"/>
      <c r="Y138" s="168"/>
      <c r="Z138" s="168"/>
      <c r="AA138" s="168"/>
      <c r="AB138" s="168"/>
      <c r="AC138" s="168"/>
      <c r="AD138" s="168"/>
      <c r="AE138" s="168"/>
      <c r="AF138" s="168"/>
      <c r="AG138" s="168"/>
      <c r="AH138" s="168"/>
      <c r="AI138" s="168"/>
      <c r="AJ138" s="168"/>
      <c r="AK138" s="168"/>
      <c r="AL138" s="168"/>
      <c r="AM138" s="168"/>
      <c r="AN138" s="168"/>
      <c r="AO138" s="168"/>
      <c r="AP138" s="168"/>
      <c r="AQ138" s="168"/>
      <c r="AR138" s="168"/>
      <c r="AS138" s="168"/>
      <c r="AT138" s="168"/>
      <c r="AU138" s="168"/>
      <c r="AV138" s="168"/>
      <c r="AW138" s="168"/>
      <c r="AX138" s="168"/>
      <c r="AY138" s="168"/>
      <c r="AZ138" s="168"/>
      <c r="BA138" s="168"/>
      <c r="BB138" s="168"/>
      <c r="BC138" s="168"/>
      <c r="BD138" s="168"/>
      <c r="BE138" s="168"/>
      <c r="BF138" s="168"/>
      <c r="BG138" s="168"/>
    </row>
    <row r="139" spans="1:59" s="150" customFormat="1" ht="6.75" customHeight="1" x14ac:dyDescent="0.25">
      <c r="A139" s="169"/>
      <c r="B139" s="101"/>
      <c r="C139" s="3"/>
      <c r="D139" s="3"/>
      <c r="E139" s="3"/>
      <c r="F139" s="3"/>
      <c r="G139" s="3"/>
      <c r="H139" s="255"/>
      <c r="I139" s="255"/>
      <c r="J139" s="134"/>
      <c r="K139" s="177"/>
      <c r="M139" s="192"/>
      <c r="N139" s="168"/>
      <c r="O139" s="168"/>
      <c r="P139" s="168"/>
      <c r="Q139" s="168"/>
      <c r="R139" s="161"/>
      <c r="S139" s="161"/>
      <c r="T139" s="168"/>
      <c r="U139" s="168"/>
      <c r="V139" s="168"/>
      <c r="W139" s="168"/>
      <c r="X139" s="168"/>
      <c r="Y139" s="168"/>
      <c r="Z139" s="168"/>
      <c r="AA139" s="168"/>
      <c r="AB139" s="168"/>
      <c r="AC139" s="168"/>
      <c r="AD139" s="168"/>
      <c r="AE139" s="168"/>
      <c r="AF139" s="168"/>
      <c r="AG139" s="168"/>
      <c r="AH139" s="168"/>
      <c r="AI139" s="168"/>
      <c r="AJ139" s="168"/>
      <c r="AK139" s="168"/>
      <c r="AL139" s="168"/>
      <c r="AM139" s="168"/>
      <c r="AN139" s="168"/>
      <c r="AO139" s="168"/>
      <c r="AP139" s="168"/>
      <c r="AQ139" s="168"/>
      <c r="AR139" s="168"/>
      <c r="AS139" s="168"/>
      <c r="AT139" s="168"/>
      <c r="AU139" s="168"/>
      <c r="AV139" s="168"/>
      <c r="AW139" s="168"/>
      <c r="AX139" s="168"/>
      <c r="AY139" s="168"/>
      <c r="AZ139" s="168"/>
      <c r="BA139" s="168"/>
      <c r="BB139" s="168"/>
      <c r="BC139" s="168"/>
      <c r="BD139" s="168"/>
      <c r="BE139" s="168"/>
      <c r="BF139" s="168"/>
      <c r="BG139" s="168"/>
    </row>
    <row r="140" spans="1:59" s="150" customFormat="1" ht="18" customHeight="1" x14ac:dyDescent="0.25">
      <c r="A140" s="169"/>
      <c r="B140" s="372" t="s">
        <v>102</v>
      </c>
      <c r="C140" s="373"/>
      <c r="D140" s="373"/>
      <c r="E140" s="373"/>
      <c r="F140" s="373"/>
      <c r="G140" s="373"/>
      <c r="H140" s="374"/>
      <c r="I140" s="374"/>
      <c r="J140" s="134"/>
      <c r="K140" s="177"/>
      <c r="M140" s="192"/>
      <c r="N140" s="168"/>
      <c r="O140" s="168"/>
      <c r="P140" s="168"/>
      <c r="Q140" s="168"/>
      <c r="R140" s="144"/>
      <c r="S140" s="144"/>
      <c r="T140" s="168"/>
      <c r="U140" s="168"/>
      <c r="V140" s="168"/>
      <c r="W140" s="168"/>
      <c r="X140" s="168"/>
      <c r="Y140" s="168"/>
      <c r="Z140" s="168"/>
      <c r="AA140" s="168"/>
      <c r="AB140" s="168"/>
      <c r="AC140" s="168"/>
      <c r="AD140" s="168"/>
      <c r="AE140" s="168"/>
      <c r="AF140" s="168"/>
      <c r="AG140" s="168"/>
      <c r="AH140" s="168"/>
      <c r="AI140" s="168"/>
      <c r="AJ140" s="168"/>
      <c r="AK140" s="168"/>
      <c r="AL140" s="168"/>
      <c r="AM140" s="168"/>
      <c r="AN140" s="168"/>
      <c r="AO140" s="168"/>
      <c r="AP140" s="168"/>
      <c r="AQ140" s="168"/>
      <c r="AR140" s="168"/>
      <c r="AS140" s="168"/>
      <c r="AT140" s="168"/>
      <c r="AU140" s="168"/>
      <c r="AV140" s="168"/>
      <c r="AW140" s="168"/>
      <c r="AX140" s="168"/>
      <c r="AY140" s="168"/>
      <c r="AZ140" s="168"/>
      <c r="BA140" s="168"/>
      <c r="BB140" s="168"/>
      <c r="BC140" s="168"/>
      <c r="BD140" s="168"/>
      <c r="BE140" s="168"/>
      <c r="BF140" s="168"/>
      <c r="BG140" s="168"/>
    </row>
    <row r="141" spans="1:59" s="150" customFormat="1" ht="22.5" customHeight="1" x14ac:dyDescent="0.25">
      <c r="A141" s="169"/>
      <c r="B141" s="372"/>
      <c r="C141" s="373"/>
      <c r="D141" s="373"/>
      <c r="E141" s="373"/>
      <c r="F141" s="373"/>
      <c r="G141" s="373"/>
      <c r="H141" s="374"/>
      <c r="I141" s="374"/>
      <c r="J141" s="134"/>
      <c r="K141" s="177"/>
      <c r="M141" s="192"/>
      <c r="N141" s="191"/>
      <c r="O141" s="168"/>
      <c r="P141" s="168"/>
      <c r="Q141" s="168"/>
      <c r="R141" s="144"/>
      <c r="S141" s="144"/>
      <c r="T141" s="168"/>
      <c r="U141" s="168"/>
      <c r="V141" s="168"/>
      <c r="W141" s="168"/>
      <c r="X141" s="168"/>
      <c r="Y141" s="168"/>
      <c r="Z141" s="168"/>
      <c r="AA141" s="168"/>
      <c r="AB141" s="168"/>
      <c r="AC141" s="168"/>
      <c r="AD141" s="168"/>
      <c r="AE141" s="168"/>
      <c r="AF141" s="168"/>
      <c r="AG141" s="168"/>
      <c r="AH141" s="168"/>
      <c r="AI141" s="168"/>
      <c r="AJ141" s="168"/>
      <c r="AK141" s="168"/>
      <c r="AL141" s="168"/>
      <c r="AM141" s="168"/>
      <c r="AN141" s="168"/>
      <c r="AO141" s="168"/>
      <c r="AP141" s="168"/>
      <c r="AQ141" s="168"/>
      <c r="AR141" s="168"/>
      <c r="AS141" s="168"/>
      <c r="AT141" s="168"/>
      <c r="AU141" s="168"/>
      <c r="AV141" s="168"/>
      <c r="AW141" s="168"/>
      <c r="AX141" s="168"/>
      <c r="AY141" s="168"/>
      <c r="AZ141" s="168"/>
      <c r="BA141" s="168"/>
      <c r="BB141" s="168"/>
      <c r="BC141" s="168"/>
      <c r="BD141" s="168"/>
      <c r="BE141" s="168"/>
      <c r="BF141" s="168"/>
      <c r="BG141" s="168"/>
    </row>
    <row r="142" spans="1:59" s="163" customFormat="1" ht="7.5" customHeight="1" thickBot="1" x14ac:dyDescent="0.3">
      <c r="B142" s="67"/>
      <c r="C142" s="68"/>
      <c r="D142" s="69"/>
      <c r="E142" s="69"/>
      <c r="F142" s="69"/>
      <c r="G142" s="69"/>
      <c r="H142" s="69"/>
      <c r="I142" s="69"/>
      <c r="J142" s="70"/>
      <c r="M142" s="161"/>
      <c r="N142" s="161"/>
      <c r="O142" s="179"/>
      <c r="P142" s="161"/>
      <c r="Q142" s="161"/>
      <c r="R142" s="168"/>
      <c r="S142" s="144"/>
      <c r="T142" s="161"/>
      <c r="U142" s="161"/>
      <c r="V142" s="161"/>
      <c r="W142" s="161"/>
      <c r="X142" s="161"/>
      <c r="Y142" s="161"/>
      <c r="Z142" s="161"/>
      <c r="AA142" s="161"/>
      <c r="AB142" s="161"/>
      <c r="AC142" s="161"/>
      <c r="AD142" s="161"/>
      <c r="AE142" s="161"/>
      <c r="AF142" s="161"/>
      <c r="AG142" s="161"/>
      <c r="AH142" s="161"/>
      <c r="AI142" s="161"/>
      <c r="AJ142" s="161"/>
      <c r="AK142" s="161"/>
      <c r="AL142" s="161"/>
      <c r="AM142" s="161"/>
    </row>
    <row r="143" spans="1:59" s="144" customFormat="1" ht="7.5" customHeight="1" x14ac:dyDescent="0.25">
      <c r="B143" s="4"/>
      <c r="C143" s="5"/>
      <c r="D143" s="5"/>
      <c r="E143" s="5"/>
      <c r="F143" s="5"/>
      <c r="G143" s="5"/>
      <c r="H143" s="6"/>
      <c r="I143" s="7"/>
      <c r="J143" s="8"/>
      <c r="N143" s="191"/>
      <c r="O143" s="168"/>
      <c r="P143" s="168"/>
      <c r="Q143" s="168"/>
    </row>
    <row r="144" spans="1:59" s="144" customFormat="1" x14ac:dyDescent="0.25">
      <c r="A144" s="164"/>
      <c r="B144" s="33" t="s">
        <v>4</v>
      </c>
      <c r="C144" s="119"/>
      <c r="D144" s="119"/>
      <c r="E144" s="119"/>
      <c r="F144" s="119"/>
      <c r="G144" s="119"/>
      <c r="H144" s="119"/>
      <c r="I144" s="119"/>
      <c r="J144" s="30"/>
      <c r="K144" s="164"/>
      <c r="L144" s="164"/>
    </row>
    <row r="145" spans="1:19" s="144" customFormat="1" x14ac:dyDescent="0.25">
      <c r="A145" s="164"/>
      <c r="B145" s="33"/>
      <c r="C145" s="119"/>
      <c r="D145" s="119"/>
      <c r="E145" s="119"/>
      <c r="F145" s="119"/>
      <c r="G145" s="119"/>
      <c r="H145" s="119"/>
      <c r="I145" s="119"/>
      <c r="J145" s="30"/>
      <c r="K145" s="164"/>
      <c r="L145" s="164"/>
    </row>
    <row r="146" spans="1:19" s="144" customFormat="1" x14ac:dyDescent="0.25">
      <c r="A146" s="164"/>
      <c r="B146" s="33"/>
      <c r="C146" s="137" t="s">
        <v>19</v>
      </c>
      <c r="D146" s="138"/>
      <c r="E146" s="139"/>
      <c r="F146" s="119"/>
      <c r="G146" s="76"/>
      <c r="H146" s="76"/>
      <c r="I146" s="76"/>
      <c r="J146" s="30"/>
      <c r="K146" s="164"/>
      <c r="L146" s="164"/>
    </row>
    <row r="147" spans="1:19" s="144" customFormat="1" ht="7.2" customHeight="1" x14ac:dyDescent="0.25">
      <c r="A147" s="164"/>
      <c r="B147" s="38"/>
      <c r="C147" s="72"/>
      <c r="D147" s="72"/>
      <c r="E147" s="72"/>
      <c r="F147" s="72"/>
      <c r="G147" s="72"/>
      <c r="H147" s="72"/>
      <c r="I147" s="72"/>
      <c r="J147" s="30"/>
      <c r="K147" s="164"/>
      <c r="L147" s="164"/>
    </row>
    <row r="148" spans="1:19" s="144" customFormat="1" x14ac:dyDescent="0.25">
      <c r="A148" s="164"/>
      <c r="B148" s="38"/>
      <c r="C148" s="137" t="s">
        <v>52</v>
      </c>
      <c r="D148" s="138"/>
      <c r="E148" s="139"/>
      <c r="F148" s="119"/>
      <c r="G148" s="76"/>
      <c r="H148" s="76"/>
      <c r="I148" s="76"/>
      <c r="J148" s="30"/>
      <c r="K148" s="164"/>
      <c r="L148" s="164"/>
    </row>
    <row r="149" spans="1:19" s="144" customFormat="1" ht="6.6" customHeight="1" x14ac:dyDescent="0.25">
      <c r="A149" s="164"/>
      <c r="B149" s="38"/>
      <c r="C149" s="72"/>
      <c r="D149" s="72"/>
      <c r="E149" s="72"/>
      <c r="F149" s="72"/>
      <c r="G149" s="72"/>
      <c r="H149" s="72"/>
      <c r="I149" s="72"/>
      <c r="J149" s="30"/>
      <c r="K149" s="164"/>
      <c r="L149" s="164"/>
    </row>
    <row r="150" spans="1:19" s="144" customFormat="1" x14ac:dyDescent="0.25">
      <c r="A150" s="164"/>
      <c r="B150" s="38"/>
      <c r="C150" s="137" t="s">
        <v>53</v>
      </c>
      <c r="D150" s="138"/>
      <c r="E150" s="139"/>
      <c r="F150" s="119"/>
      <c r="G150" s="72"/>
      <c r="H150" s="72"/>
      <c r="I150" s="72"/>
      <c r="J150" s="30"/>
      <c r="K150" s="164"/>
      <c r="L150" s="164"/>
      <c r="P150" s="184"/>
    </row>
    <row r="151" spans="1:19" s="144" customFormat="1" ht="11.25" customHeight="1" x14ac:dyDescent="0.25">
      <c r="B151" s="13"/>
      <c r="C151" s="136"/>
      <c r="D151" s="136"/>
      <c r="E151" s="136"/>
      <c r="F151" s="136"/>
      <c r="G151" s="369"/>
      <c r="H151" s="369"/>
      <c r="I151" s="369"/>
      <c r="J151" s="17"/>
    </row>
    <row r="152" spans="1:19" s="144" customFormat="1" x14ac:dyDescent="0.25">
      <c r="C152" s="145"/>
      <c r="D152" s="145"/>
      <c r="E152" s="145"/>
      <c r="F152" s="145"/>
      <c r="G152" s="146"/>
      <c r="H152" s="146"/>
      <c r="I152" s="146"/>
    </row>
    <row r="153" spans="1:19" s="144" customFormat="1" hidden="1" x14ac:dyDescent="0.25">
      <c r="C153" s="145"/>
      <c r="D153" s="145"/>
      <c r="E153" s="145"/>
      <c r="F153" s="145"/>
      <c r="G153" s="146"/>
      <c r="H153" s="146"/>
      <c r="I153" s="146"/>
    </row>
    <row r="154" spans="1:19" s="144" customFormat="1" hidden="1" x14ac:dyDescent="0.25">
      <c r="C154" s="145" t="s">
        <v>37</v>
      </c>
      <c r="D154" s="145"/>
      <c r="E154" s="145"/>
      <c r="F154" s="145"/>
      <c r="G154" s="146"/>
      <c r="H154" s="146"/>
      <c r="I154" s="146"/>
      <c r="M154" s="146"/>
      <c r="N154" s="261"/>
      <c r="O154" s="262"/>
    </row>
    <row r="155" spans="1:19" s="144" customFormat="1" hidden="1" x14ac:dyDescent="0.25">
      <c r="C155" s="145"/>
      <c r="D155" s="145"/>
      <c r="E155" s="145"/>
      <c r="F155" s="145"/>
      <c r="G155" s="146"/>
      <c r="H155" s="146"/>
      <c r="I155" s="146"/>
      <c r="M155" s="146"/>
      <c r="N155" s="261"/>
      <c r="O155" s="262"/>
    </row>
    <row r="156" spans="1:19" s="144" customFormat="1" hidden="1" x14ac:dyDescent="0.25">
      <c r="C156" s="145"/>
      <c r="D156" s="145"/>
      <c r="E156" s="145"/>
      <c r="F156" s="145"/>
      <c r="G156" s="146"/>
      <c r="H156" s="146"/>
      <c r="I156" s="146"/>
      <c r="M156" s="146"/>
      <c r="N156" s="146"/>
      <c r="O156" s="190"/>
    </row>
    <row r="157" spans="1:19" s="144" customFormat="1" hidden="1" x14ac:dyDescent="0.25">
      <c r="C157" s="145" t="s">
        <v>38</v>
      </c>
      <c r="D157" s="145"/>
      <c r="E157" s="145"/>
      <c r="F157" s="145"/>
      <c r="G157" s="146"/>
      <c r="H157" s="146"/>
      <c r="I157" s="146"/>
      <c r="J157" s="146"/>
      <c r="K157" s="146"/>
      <c r="L157" s="146"/>
      <c r="M157" s="147" t="s">
        <v>18</v>
      </c>
      <c r="N157" s="147" t="s">
        <v>18</v>
      </c>
      <c r="O157" s="147" t="s">
        <v>18</v>
      </c>
      <c r="R157" s="146"/>
      <c r="S157" s="146"/>
    </row>
    <row r="158" spans="1:19" s="144" customFormat="1" hidden="1" x14ac:dyDescent="0.25">
      <c r="B158" s="148">
        <v>10</v>
      </c>
      <c r="C158" s="145" t="s">
        <v>58</v>
      </c>
      <c r="D158" s="145"/>
      <c r="E158" s="145"/>
      <c r="F158" s="145"/>
      <c r="G158" s="148">
        <v>10</v>
      </c>
      <c r="H158" s="146"/>
      <c r="I158" s="146"/>
      <c r="J158" s="146"/>
      <c r="K158" s="146"/>
      <c r="L158" s="146"/>
      <c r="M158" s="286">
        <v>940</v>
      </c>
      <c r="N158" s="149"/>
      <c r="O158" s="149">
        <f>M158-470</f>
        <v>470</v>
      </c>
      <c r="P158" s="150"/>
      <c r="R158" s="146"/>
      <c r="S158" s="146"/>
    </row>
    <row r="159" spans="1:19" s="144" customFormat="1" hidden="1" x14ac:dyDescent="0.25">
      <c r="B159" s="148"/>
      <c r="C159" s="145" t="s">
        <v>38</v>
      </c>
      <c r="D159" s="145"/>
      <c r="E159" s="145"/>
      <c r="F159" s="145"/>
      <c r="G159" s="148"/>
      <c r="H159" s="146"/>
      <c r="I159" s="146"/>
      <c r="J159" s="146"/>
      <c r="K159" s="146"/>
      <c r="L159" s="146"/>
      <c r="M159" s="147" t="s">
        <v>18</v>
      </c>
      <c r="N159" s="147" t="s">
        <v>18</v>
      </c>
      <c r="O159" s="147" t="s">
        <v>18</v>
      </c>
      <c r="P159" s="150"/>
      <c r="R159" s="146"/>
      <c r="S159" s="146"/>
    </row>
    <row r="160" spans="1:19" s="144" customFormat="1" hidden="1" x14ac:dyDescent="0.25">
      <c r="B160" s="148">
        <v>11</v>
      </c>
      <c r="C160" s="145" t="s">
        <v>59</v>
      </c>
      <c r="D160" s="145"/>
      <c r="E160" s="145"/>
      <c r="F160" s="145"/>
      <c r="G160" s="148">
        <v>11</v>
      </c>
      <c r="H160" s="146"/>
      <c r="I160" s="146"/>
      <c r="J160" s="146"/>
      <c r="K160" s="146"/>
      <c r="L160" s="146"/>
      <c r="M160" s="149">
        <v>2100</v>
      </c>
      <c r="N160" s="149"/>
      <c r="O160" s="149">
        <f>M160-470</f>
        <v>1630</v>
      </c>
      <c r="P160" s="150"/>
      <c r="R160" s="146"/>
      <c r="S160" s="146"/>
    </row>
    <row r="161" spans="2:19" s="144" customFormat="1" hidden="1" x14ac:dyDescent="0.25">
      <c r="B161" s="148"/>
      <c r="C161" s="145"/>
      <c r="D161" s="145"/>
      <c r="E161" s="145"/>
      <c r="F161" s="145"/>
      <c r="G161" s="148"/>
      <c r="H161" s="146"/>
      <c r="I161" s="146"/>
      <c r="J161" s="146"/>
      <c r="K161" s="146"/>
      <c r="L161" s="146"/>
      <c r="M161" s="149"/>
      <c r="N161" s="149"/>
      <c r="O161" s="149"/>
      <c r="P161" s="150"/>
      <c r="R161" s="146"/>
      <c r="S161" s="146"/>
    </row>
    <row r="162" spans="2:19" s="144" customFormat="1" hidden="1" x14ac:dyDescent="0.25">
      <c r="B162" s="151"/>
      <c r="C162" s="145" t="s">
        <v>39</v>
      </c>
      <c r="D162" s="145"/>
      <c r="E162" s="145"/>
      <c r="F162" s="145"/>
      <c r="G162" s="146"/>
      <c r="H162" s="146"/>
      <c r="I162" s="146"/>
      <c r="J162" s="146"/>
      <c r="K162" s="146"/>
      <c r="L162" s="146"/>
      <c r="M162" s="147" t="s">
        <v>18</v>
      </c>
      <c r="N162" s="147" t="s">
        <v>18</v>
      </c>
      <c r="O162" s="147" t="s">
        <v>18</v>
      </c>
      <c r="P162" s="150"/>
      <c r="R162" s="146"/>
      <c r="S162" s="146"/>
    </row>
    <row r="163" spans="2:19" s="144" customFormat="1" hidden="1" x14ac:dyDescent="0.25">
      <c r="B163" s="146" t="s">
        <v>40</v>
      </c>
      <c r="C163" s="145" t="s">
        <v>44</v>
      </c>
      <c r="D163" s="145"/>
      <c r="E163" s="145"/>
      <c r="F163" s="145"/>
      <c r="G163" s="146" t="s">
        <v>40</v>
      </c>
      <c r="H163" s="146" t="s">
        <v>43</v>
      </c>
      <c r="I163" s="146"/>
      <c r="J163" s="146"/>
      <c r="K163" s="146"/>
      <c r="L163" s="146"/>
      <c r="M163" s="152" t="s">
        <v>60</v>
      </c>
      <c r="N163" s="152"/>
      <c r="O163" s="152">
        <v>940</v>
      </c>
      <c r="P163" s="249" t="s">
        <v>105</v>
      </c>
      <c r="R163" s="146"/>
      <c r="S163" s="146"/>
    </row>
    <row r="164" spans="2:19" s="144" customFormat="1" hidden="1" x14ac:dyDescent="0.25">
      <c r="B164" s="146">
        <v>12</v>
      </c>
      <c r="C164" s="145" t="s">
        <v>61</v>
      </c>
      <c r="D164" s="145"/>
      <c r="E164" s="145"/>
      <c r="F164" s="145"/>
      <c r="G164" s="146">
        <v>12</v>
      </c>
      <c r="H164" s="146" t="s">
        <v>42</v>
      </c>
      <c r="I164" s="146"/>
      <c r="J164" s="146"/>
      <c r="K164" s="146"/>
      <c r="L164" s="146"/>
      <c r="M164" s="250">
        <v>12700</v>
      </c>
      <c r="N164" s="149"/>
      <c r="O164" s="149">
        <f>M164-$O$163</f>
        <v>11760</v>
      </c>
      <c r="P164" s="153" t="s">
        <v>96</v>
      </c>
      <c r="R164" s="146"/>
      <c r="S164" s="146"/>
    </row>
    <row r="165" spans="2:19" s="144" customFormat="1" hidden="1" x14ac:dyDescent="0.25">
      <c r="B165" s="146">
        <v>13</v>
      </c>
      <c r="C165" s="145" t="s">
        <v>62</v>
      </c>
      <c r="D165" s="145"/>
      <c r="E165" s="145"/>
      <c r="F165" s="145"/>
      <c r="G165" s="146">
        <v>13</v>
      </c>
      <c r="H165" s="146" t="s">
        <v>42</v>
      </c>
      <c r="I165" s="146"/>
      <c r="J165" s="146"/>
      <c r="K165" s="146"/>
      <c r="L165" s="146"/>
      <c r="M165" s="250">
        <v>12600</v>
      </c>
      <c r="N165" s="149"/>
      <c r="O165" s="149">
        <f t="shared" ref="O165:O175" si="0">M165-$O$163</f>
        <v>11660</v>
      </c>
      <c r="P165" s="153" t="s">
        <v>96</v>
      </c>
      <c r="R165" s="146"/>
      <c r="S165" s="146"/>
    </row>
    <row r="166" spans="2:19" s="144" customFormat="1" hidden="1" x14ac:dyDescent="0.25">
      <c r="B166" s="146">
        <v>14</v>
      </c>
      <c r="C166" s="145" t="s">
        <v>81</v>
      </c>
      <c r="D166" s="145"/>
      <c r="E166" s="145"/>
      <c r="F166" s="145"/>
      <c r="G166" s="146">
        <v>14</v>
      </c>
      <c r="H166" s="146" t="s">
        <v>41</v>
      </c>
      <c r="I166" s="146"/>
      <c r="J166" s="146"/>
      <c r="K166" s="146"/>
      <c r="L166" s="146"/>
      <c r="M166" s="250">
        <v>11000</v>
      </c>
      <c r="N166" s="149"/>
      <c r="O166" s="149">
        <f t="shared" si="0"/>
        <v>10060</v>
      </c>
      <c r="P166" s="153" t="s">
        <v>96</v>
      </c>
      <c r="R166" s="146"/>
      <c r="S166" s="146"/>
    </row>
    <row r="167" spans="2:19" s="144" customFormat="1" hidden="1" x14ac:dyDescent="0.25">
      <c r="B167" s="146">
        <v>20</v>
      </c>
      <c r="C167" s="145" t="s">
        <v>63</v>
      </c>
      <c r="D167" s="145"/>
      <c r="E167" s="145"/>
      <c r="F167" s="145"/>
      <c r="G167" s="146">
        <v>20</v>
      </c>
      <c r="H167" s="146" t="s">
        <v>42</v>
      </c>
      <c r="I167" s="146"/>
      <c r="J167" s="146"/>
      <c r="K167" s="146"/>
      <c r="L167" s="146"/>
      <c r="M167" s="250">
        <v>11700</v>
      </c>
      <c r="N167" s="149"/>
      <c r="O167" s="149">
        <f t="shared" si="0"/>
        <v>10760</v>
      </c>
      <c r="P167" s="153" t="s">
        <v>96</v>
      </c>
      <c r="R167" s="146"/>
      <c r="S167" s="146"/>
    </row>
    <row r="168" spans="2:19" s="144" customFormat="1" hidden="1" x14ac:dyDescent="0.25">
      <c r="B168" s="146">
        <v>21</v>
      </c>
      <c r="C168" s="145" t="s">
        <v>64</v>
      </c>
      <c r="D168" s="145"/>
      <c r="E168" s="145"/>
      <c r="F168" s="145"/>
      <c r="G168" s="146">
        <v>21</v>
      </c>
      <c r="H168" s="146" t="s">
        <v>41</v>
      </c>
      <c r="I168" s="146"/>
      <c r="J168" s="146"/>
      <c r="K168" s="146"/>
      <c r="L168" s="146"/>
      <c r="M168" s="250">
        <v>12600</v>
      </c>
      <c r="N168" s="149"/>
      <c r="O168" s="149">
        <f t="shared" si="0"/>
        <v>11660</v>
      </c>
      <c r="P168" s="153" t="s">
        <v>96</v>
      </c>
      <c r="R168" s="146"/>
      <c r="S168" s="146"/>
    </row>
    <row r="169" spans="2:19" s="144" customFormat="1" hidden="1" x14ac:dyDescent="0.25">
      <c r="B169" s="146">
        <v>23</v>
      </c>
      <c r="C169" s="145" t="s">
        <v>65</v>
      </c>
      <c r="D169" s="145"/>
      <c r="E169" s="145"/>
      <c r="F169" s="145"/>
      <c r="G169" s="146">
        <v>23</v>
      </c>
      <c r="H169" s="146" t="s">
        <v>42</v>
      </c>
      <c r="I169" s="146"/>
      <c r="J169" s="146"/>
      <c r="K169" s="146"/>
      <c r="L169" s="146"/>
      <c r="M169" s="250">
        <v>12300</v>
      </c>
      <c r="N169" s="149"/>
      <c r="O169" s="149">
        <f>M169-$O$163</f>
        <v>11360</v>
      </c>
      <c r="P169" s="153" t="s">
        <v>96</v>
      </c>
      <c r="R169" s="146"/>
      <c r="S169" s="146"/>
    </row>
    <row r="170" spans="2:19" s="144" customFormat="1" hidden="1" x14ac:dyDescent="0.25">
      <c r="B170" s="146">
        <v>27</v>
      </c>
      <c r="C170" s="145" t="s">
        <v>66</v>
      </c>
      <c r="D170" s="145"/>
      <c r="E170" s="145"/>
      <c r="F170" s="145"/>
      <c r="G170" s="146">
        <v>27</v>
      </c>
      <c r="H170" s="146" t="s">
        <v>41</v>
      </c>
      <c r="I170" s="146"/>
      <c r="J170" s="146"/>
      <c r="K170" s="146"/>
      <c r="L170" s="146"/>
      <c r="M170" s="250">
        <v>10700</v>
      </c>
      <c r="N170" s="149"/>
      <c r="O170" s="149">
        <f t="shared" si="0"/>
        <v>9760</v>
      </c>
      <c r="P170" s="153" t="s">
        <v>96</v>
      </c>
      <c r="R170" s="146"/>
      <c r="S170" s="146"/>
    </row>
    <row r="171" spans="2:19" s="144" customFormat="1" hidden="1" x14ac:dyDescent="0.25">
      <c r="B171" s="146">
        <v>28</v>
      </c>
      <c r="C171" s="145" t="s">
        <v>67</v>
      </c>
      <c r="D171" s="145"/>
      <c r="E171" s="145"/>
      <c r="F171" s="145"/>
      <c r="G171" s="146">
        <v>28</v>
      </c>
      <c r="H171" s="146" t="s">
        <v>41</v>
      </c>
      <c r="I171" s="146"/>
      <c r="J171" s="146"/>
      <c r="K171" s="146"/>
      <c r="L171" s="146"/>
      <c r="M171" s="250">
        <v>11000</v>
      </c>
      <c r="N171" s="149"/>
      <c r="O171" s="149">
        <f t="shared" si="0"/>
        <v>10060</v>
      </c>
      <c r="P171" s="153" t="s">
        <v>96</v>
      </c>
      <c r="R171" s="146"/>
      <c r="S171" s="146"/>
    </row>
    <row r="172" spans="2:19" s="144" customFormat="1" hidden="1" x14ac:dyDescent="0.25">
      <c r="B172" s="146">
        <v>29</v>
      </c>
      <c r="C172" s="145" t="s">
        <v>68</v>
      </c>
      <c r="D172" s="145"/>
      <c r="E172" s="145"/>
      <c r="F172" s="145"/>
      <c r="G172" s="146">
        <v>29</v>
      </c>
      <c r="H172" s="146" t="s">
        <v>41</v>
      </c>
      <c r="I172" s="146"/>
      <c r="J172" s="146"/>
      <c r="K172" s="146"/>
      <c r="L172" s="146"/>
      <c r="M172" s="250">
        <v>10600</v>
      </c>
      <c r="N172" s="149"/>
      <c r="O172" s="149">
        <f t="shared" si="0"/>
        <v>9660</v>
      </c>
      <c r="P172" s="153" t="s">
        <v>96</v>
      </c>
      <c r="R172" s="146"/>
      <c r="S172" s="146"/>
    </row>
    <row r="173" spans="2:19" s="144" customFormat="1" hidden="1" x14ac:dyDescent="0.25">
      <c r="B173" s="146">
        <v>31</v>
      </c>
      <c r="C173" s="145" t="s">
        <v>69</v>
      </c>
      <c r="D173" s="145"/>
      <c r="E173" s="145"/>
      <c r="F173" s="145"/>
      <c r="G173" s="146">
        <v>31</v>
      </c>
      <c r="H173" s="146" t="s">
        <v>41</v>
      </c>
      <c r="I173" s="146"/>
      <c r="J173" s="146"/>
      <c r="K173" s="146"/>
      <c r="L173" s="146"/>
      <c r="M173" s="250">
        <v>10400</v>
      </c>
      <c r="N173" s="149"/>
      <c r="O173" s="149">
        <f t="shared" si="0"/>
        <v>9460</v>
      </c>
      <c r="P173" s="153" t="s">
        <v>96</v>
      </c>
      <c r="R173" s="146"/>
      <c r="S173" s="146"/>
    </row>
    <row r="174" spans="2:19" s="144" customFormat="1" hidden="1" x14ac:dyDescent="0.25">
      <c r="B174" s="146">
        <v>32</v>
      </c>
      <c r="C174" s="145" t="s">
        <v>70</v>
      </c>
      <c r="D174" s="145"/>
      <c r="E174" s="145"/>
      <c r="F174" s="145"/>
      <c r="G174" s="146">
        <v>32</v>
      </c>
      <c r="H174" s="146" t="s">
        <v>41</v>
      </c>
      <c r="I174" s="146"/>
      <c r="J174" s="146"/>
      <c r="K174" s="146"/>
      <c r="L174" s="146"/>
      <c r="M174" s="250">
        <v>10700</v>
      </c>
      <c r="N174" s="149"/>
      <c r="O174" s="149">
        <f t="shared" si="0"/>
        <v>9760</v>
      </c>
      <c r="P174" s="153" t="s">
        <v>96</v>
      </c>
      <c r="R174" s="146"/>
      <c r="S174" s="146"/>
    </row>
    <row r="175" spans="2:19" s="144" customFormat="1" hidden="1" x14ac:dyDescent="0.25">
      <c r="B175" s="146">
        <v>40</v>
      </c>
      <c r="C175" s="145" t="s">
        <v>71</v>
      </c>
      <c r="D175" s="145"/>
      <c r="E175" s="145"/>
      <c r="F175" s="145"/>
      <c r="G175" s="146">
        <v>40</v>
      </c>
      <c r="H175" s="146" t="s">
        <v>42</v>
      </c>
      <c r="I175" s="146"/>
      <c r="J175" s="146"/>
      <c r="K175" s="146"/>
      <c r="L175" s="146"/>
      <c r="M175" s="250">
        <v>6400</v>
      </c>
      <c r="N175" s="149"/>
      <c r="O175" s="149">
        <f t="shared" si="0"/>
        <v>5460</v>
      </c>
      <c r="P175" s="153" t="s">
        <v>96</v>
      </c>
      <c r="R175" s="146"/>
      <c r="S175" s="146"/>
    </row>
    <row r="176" spans="2:19" s="144" customFormat="1" hidden="1" x14ac:dyDescent="0.25">
      <c r="B176" s="146">
        <v>44</v>
      </c>
      <c r="C176" s="145" t="s">
        <v>72</v>
      </c>
      <c r="D176" s="145"/>
      <c r="E176" s="145"/>
      <c r="F176" s="145"/>
      <c r="G176" s="146">
        <v>44</v>
      </c>
      <c r="H176" s="146" t="s">
        <v>41</v>
      </c>
      <c r="I176" s="146"/>
      <c r="J176" s="146"/>
      <c r="K176" s="146"/>
      <c r="L176" s="146"/>
      <c r="M176" s="250">
        <v>2900</v>
      </c>
      <c r="N176" s="149"/>
      <c r="O176" s="149">
        <f>M176-$O$163</f>
        <v>1960</v>
      </c>
      <c r="P176" s="153" t="s">
        <v>96</v>
      </c>
      <c r="R176" s="146"/>
      <c r="S176" s="146"/>
    </row>
    <row r="177" spans="2:11" s="144" customFormat="1" hidden="1" x14ac:dyDescent="0.25">
      <c r="B177" s="146"/>
      <c r="C177" s="145"/>
      <c r="D177" s="145"/>
      <c r="E177" s="145"/>
      <c r="F177" s="145"/>
      <c r="G177" s="146"/>
      <c r="H177" s="146"/>
      <c r="I177" s="146"/>
      <c r="J177" s="146"/>
      <c r="K177" s="146"/>
    </row>
    <row r="178" spans="2:11" s="144" customFormat="1" x14ac:dyDescent="0.25">
      <c r="C178" s="145"/>
      <c r="D178" s="145"/>
      <c r="E178" s="145"/>
      <c r="F178" s="145"/>
      <c r="G178" s="146"/>
      <c r="H178" s="146"/>
      <c r="I178" s="146"/>
    </row>
    <row r="179" spans="2:11" s="144" customFormat="1" x14ac:dyDescent="0.25">
      <c r="B179" s="155"/>
      <c r="C179" s="155"/>
      <c r="D179" s="155"/>
      <c r="E179" s="193"/>
      <c r="F179" s="193"/>
      <c r="G179" s="193"/>
      <c r="H179" s="156"/>
      <c r="I179" s="156"/>
      <c r="J179" s="156"/>
      <c r="K179" s="156"/>
    </row>
    <row r="180" spans="2:11" s="144" customFormat="1" x14ac:dyDescent="0.25"/>
    <row r="181" spans="2:11" s="144" customFormat="1" x14ac:dyDescent="0.25"/>
    <row r="182" spans="2:11" s="144" customFormat="1" x14ac:dyDescent="0.25"/>
    <row r="183" spans="2:11" s="144" customFormat="1" x14ac:dyDescent="0.25"/>
    <row r="184" spans="2:11" s="144" customFormat="1" x14ac:dyDescent="0.25"/>
    <row r="185" spans="2:11" s="144" customFormat="1" x14ac:dyDescent="0.25"/>
    <row r="186" spans="2:11" s="144" customFormat="1" x14ac:dyDescent="0.25"/>
    <row r="187" spans="2:11" s="144" customFormat="1" x14ac:dyDescent="0.25"/>
    <row r="188" spans="2:11" s="144" customFormat="1" x14ac:dyDescent="0.25"/>
    <row r="189" spans="2:11" s="144" customFormat="1" x14ac:dyDescent="0.25"/>
    <row r="190" spans="2:11" s="144" customFormat="1" x14ac:dyDescent="0.25"/>
    <row r="191" spans="2:11" s="144" customFormat="1" x14ac:dyDescent="0.25"/>
    <row r="192" spans="2:11" s="144" customFormat="1" x14ac:dyDescent="0.25"/>
    <row r="193" s="144" customFormat="1" x14ac:dyDescent="0.25"/>
    <row r="194" s="144" customFormat="1" x14ac:dyDescent="0.25"/>
    <row r="195" s="144" customFormat="1" x14ac:dyDescent="0.25"/>
    <row r="196" s="144" customFormat="1" x14ac:dyDescent="0.25"/>
    <row r="197" s="144" customFormat="1" x14ac:dyDescent="0.25"/>
    <row r="198" s="144" customFormat="1" x14ac:dyDescent="0.25"/>
    <row r="199" s="144" customFormat="1" x14ac:dyDescent="0.25"/>
    <row r="200" s="144" customFormat="1" x14ac:dyDescent="0.25"/>
    <row r="201" s="144" customFormat="1" x14ac:dyDescent="0.25"/>
    <row r="202" s="144" customFormat="1" x14ac:dyDescent="0.25"/>
    <row r="203" s="144" customFormat="1" x14ac:dyDescent="0.25"/>
    <row r="204" s="144" customFormat="1" x14ac:dyDescent="0.25"/>
    <row r="205" s="144" customFormat="1" x14ac:dyDescent="0.25"/>
    <row r="206" s="144" customFormat="1" x14ac:dyDescent="0.25"/>
    <row r="207" s="144" customFormat="1" x14ac:dyDescent="0.25"/>
    <row r="208" s="144" customFormat="1" x14ac:dyDescent="0.25"/>
    <row r="209" s="144" customFormat="1" x14ac:dyDescent="0.25"/>
    <row r="210" s="144" customFormat="1" x14ac:dyDescent="0.25"/>
    <row r="211" s="144" customFormat="1" x14ac:dyDescent="0.25"/>
    <row r="212" s="144" customFormat="1" x14ac:dyDescent="0.25"/>
    <row r="213" s="144" customFormat="1" x14ac:dyDescent="0.25"/>
    <row r="214" s="144" customFormat="1" x14ac:dyDescent="0.25"/>
    <row r="215" s="144" customFormat="1" x14ac:dyDescent="0.25"/>
    <row r="216" s="144" customFormat="1" x14ac:dyDescent="0.25"/>
    <row r="217" s="144" customFormat="1" x14ac:dyDescent="0.25"/>
    <row r="218" s="144" customFormat="1" x14ac:dyDescent="0.25"/>
    <row r="219" s="144" customFormat="1" x14ac:dyDescent="0.25"/>
    <row r="220" s="144" customFormat="1" x14ac:dyDescent="0.25"/>
    <row r="221" s="144" customFormat="1" x14ac:dyDescent="0.25"/>
    <row r="222" s="144" customFormat="1" x14ac:dyDescent="0.25"/>
    <row r="223" s="144" customFormat="1" x14ac:dyDescent="0.25"/>
    <row r="224" s="144" customFormat="1" x14ac:dyDescent="0.25"/>
    <row r="225" spans="8:9" s="144" customFormat="1" x14ac:dyDescent="0.25"/>
    <row r="226" spans="8:9" s="144" customFormat="1" x14ac:dyDescent="0.25"/>
    <row r="227" spans="8:9" x14ac:dyDescent="0.25">
      <c r="H227" s="144"/>
      <c r="I227" s="144"/>
    </row>
    <row r="228" spans="8:9" x14ac:dyDescent="0.25">
      <c r="H228" s="144"/>
      <c r="I228" s="144"/>
    </row>
    <row r="229" spans="8:9" x14ac:dyDescent="0.25">
      <c r="H229" s="144"/>
      <c r="I229" s="144"/>
    </row>
    <row r="230" spans="8:9" x14ac:dyDescent="0.25">
      <c r="H230" s="144"/>
      <c r="I230" s="144"/>
    </row>
    <row r="231" spans="8:9" x14ac:dyDescent="0.25">
      <c r="H231" s="144"/>
      <c r="I231" s="144"/>
    </row>
    <row r="232" spans="8:9" x14ac:dyDescent="0.25">
      <c r="H232" s="144"/>
      <c r="I232" s="144"/>
    </row>
    <row r="233" spans="8:9" x14ac:dyDescent="0.25">
      <c r="H233" s="144"/>
      <c r="I233" s="144"/>
    </row>
    <row r="234" spans="8:9" x14ac:dyDescent="0.25">
      <c r="H234" s="144"/>
      <c r="I234" s="144"/>
    </row>
    <row r="235" spans="8:9" x14ac:dyDescent="0.25">
      <c r="H235" s="144"/>
      <c r="I235" s="144"/>
    </row>
    <row r="236" spans="8:9" x14ac:dyDescent="0.25">
      <c r="H236" s="144"/>
      <c r="I236" s="144"/>
    </row>
    <row r="237" spans="8:9" x14ac:dyDescent="0.25">
      <c r="H237" s="144"/>
      <c r="I237" s="144"/>
    </row>
    <row r="238" spans="8:9" x14ac:dyDescent="0.25">
      <c r="H238" s="144"/>
      <c r="I238" s="144"/>
    </row>
    <row r="239" spans="8:9" x14ac:dyDescent="0.25">
      <c r="H239" s="144"/>
      <c r="I239" s="144"/>
    </row>
    <row r="240" spans="8:9" x14ac:dyDescent="0.25">
      <c r="H240" s="144"/>
      <c r="I240" s="144"/>
    </row>
    <row r="241" spans="8:10" x14ac:dyDescent="0.25">
      <c r="H241" s="144"/>
      <c r="I241" s="144"/>
    </row>
    <row r="242" spans="8:10" x14ac:dyDescent="0.25">
      <c r="H242" s="144"/>
      <c r="I242" s="144"/>
    </row>
    <row r="243" spans="8:10" x14ac:dyDescent="0.25">
      <c r="H243" s="144"/>
      <c r="I243" s="144"/>
    </row>
    <row r="244" spans="8:10" x14ac:dyDescent="0.25">
      <c r="H244" s="144"/>
      <c r="I244" s="144"/>
    </row>
    <row r="245" spans="8:10" x14ac:dyDescent="0.25">
      <c r="H245" s="144"/>
      <c r="I245" s="144"/>
    </row>
    <row r="246" spans="8:10" x14ac:dyDescent="0.25">
      <c r="H246" s="144"/>
      <c r="I246" s="144"/>
    </row>
    <row r="247" spans="8:10" x14ac:dyDescent="0.25">
      <c r="H247" s="144"/>
      <c r="I247" s="144"/>
    </row>
    <row r="248" spans="8:10" x14ac:dyDescent="0.25">
      <c r="H248" s="144"/>
      <c r="I248" s="144"/>
    </row>
    <row r="249" spans="8:10" x14ac:dyDescent="0.25">
      <c r="H249" s="144"/>
      <c r="I249" s="144"/>
    </row>
    <row r="250" spans="8:10" x14ac:dyDescent="0.25">
      <c r="H250" s="144"/>
      <c r="I250" s="144"/>
    </row>
    <row r="251" spans="8:10" x14ac:dyDescent="0.25">
      <c r="H251" s="144"/>
      <c r="I251" s="144"/>
    </row>
    <row r="252" spans="8:10" x14ac:dyDescent="0.25">
      <c r="H252" s="144"/>
      <c r="I252" s="154"/>
      <c r="J252" s="157"/>
    </row>
    <row r="253" spans="8:10" x14ac:dyDescent="0.25">
      <c r="H253" s="144"/>
      <c r="I253" s="154"/>
      <c r="J253" s="157"/>
    </row>
    <row r="254" spans="8:10" x14ac:dyDescent="0.25">
      <c r="H254" s="144"/>
      <c r="I254" s="154"/>
      <c r="J254" s="157"/>
    </row>
    <row r="255" spans="8:10" x14ac:dyDescent="0.25">
      <c r="H255" s="144"/>
      <c r="I255" s="154"/>
      <c r="J255" s="157"/>
    </row>
    <row r="256" spans="8:10" x14ac:dyDescent="0.25">
      <c r="H256" s="144"/>
      <c r="I256" s="154"/>
      <c r="J256" s="157"/>
    </row>
    <row r="257" spans="8:10" x14ac:dyDescent="0.25">
      <c r="H257" s="144"/>
      <c r="I257" s="154"/>
      <c r="J257" s="157"/>
    </row>
    <row r="258" spans="8:10" x14ac:dyDescent="0.25">
      <c r="H258" s="144"/>
      <c r="I258" s="154"/>
      <c r="J258" s="157"/>
    </row>
    <row r="259" spans="8:10" x14ac:dyDescent="0.25">
      <c r="H259" s="144"/>
      <c r="I259" s="154"/>
      <c r="J259" s="157"/>
    </row>
    <row r="260" spans="8:10" x14ac:dyDescent="0.25">
      <c r="H260" s="144"/>
      <c r="I260" s="154"/>
      <c r="J260" s="157"/>
    </row>
    <row r="261" spans="8:10" x14ac:dyDescent="0.25">
      <c r="H261" s="144"/>
      <c r="I261" s="154"/>
      <c r="J261" s="157"/>
    </row>
    <row r="262" spans="8:10" x14ac:dyDescent="0.25">
      <c r="H262" s="144"/>
      <c r="I262" s="154"/>
      <c r="J262" s="157"/>
    </row>
    <row r="263" spans="8:10" x14ac:dyDescent="0.25">
      <c r="H263" s="144"/>
      <c r="I263" s="154"/>
      <c r="J263" s="157"/>
    </row>
    <row r="264" spans="8:10" x14ac:dyDescent="0.25">
      <c r="H264" s="144"/>
      <c r="I264" s="154"/>
      <c r="J264" s="157"/>
    </row>
    <row r="265" spans="8:10" x14ac:dyDescent="0.25">
      <c r="H265" s="144"/>
      <c r="I265" s="154"/>
      <c r="J265" s="157"/>
    </row>
    <row r="266" spans="8:10" x14ac:dyDescent="0.25">
      <c r="H266" s="144"/>
      <c r="I266" s="154"/>
      <c r="J266" s="157"/>
    </row>
    <row r="267" spans="8:10" x14ac:dyDescent="0.25">
      <c r="H267" s="144"/>
      <c r="I267" s="154"/>
      <c r="J267" s="157"/>
    </row>
    <row r="268" spans="8:10" x14ac:dyDescent="0.25">
      <c r="H268" s="144"/>
      <c r="I268" s="154"/>
      <c r="J268" s="157"/>
    </row>
    <row r="269" spans="8:10" x14ac:dyDescent="0.25">
      <c r="H269" s="144"/>
      <c r="I269" s="154"/>
      <c r="J269" s="157"/>
    </row>
    <row r="270" spans="8:10" x14ac:dyDescent="0.25">
      <c r="H270" s="144"/>
      <c r="I270" s="154"/>
      <c r="J270" s="157"/>
    </row>
    <row r="271" spans="8:10" x14ac:dyDescent="0.25">
      <c r="H271" s="144"/>
      <c r="I271" s="154"/>
      <c r="J271" s="157"/>
    </row>
    <row r="272" spans="8:10" x14ac:dyDescent="0.25">
      <c r="H272" s="144"/>
      <c r="I272" s="154"/>
      <c r="J272" s="157"/>
    </row>
    <row r="273" spans="8:10" x14ac:dyDescent="0.25">
      <c r="H273" s="144"/>
      <c r="I273" s="154"/>
      <c r="J273" s="157"/>
    </row>
    <row r="274" spans="8:10" x14ac:dyDescent="0.25">
      <c r="H274" s="144"/>
      <c r="I274" s="154"/>
      <c r="J274" s="157"/>
    </row>
    <row r="275" spans="8:10" x14ac:dyDescent="0.25">
      <c r="H275" s="144"/>
      <c r="I275" s="154"/>
      <c r="J275" s="157"/>
    </row>
    <row r="276" spans="8:10" x14ac:dyDescent="0.25">
      <c r="H276" s="144"/>
      <c r="I276" s="154"/>
      <c r="J276" s="157"/>
    </row>
    <row r="277" spans="8:10" x14ac:dyDescent="0.25">
      <c r="H277" s="144"/>
      <c r="I277" s="154"/>
      <c r="J277" s="157"/>
    </row>
    <row r="278" spans="8:10" x14ac:dyDescent="0.25">
      <c r="H278" s="144"/>
      <c r="I278" s="154"/>
      <c r="J278" s="157"/>
    </row>
    <row r="279" spans="8:10" x14ac:dyDescent="0.25">
      <c r="H279" s="144"/>
      <c r="I279" s="154"/>
      <c r="J279" s="157"/>
    </row>
    <row r="280" spans="8:10" x14ac:dyDescent="0.25">
      <c r="H280" s="144"/>
      <c r="I280" s="154"/>
      <c r="J280" s="157"/>
    </row>
    <row r="281" spans="8:10" x14ac:dyDescent="0.25">
      <c r="H281" s="144"/>
      <c r="I281" s="154"/>
      <c r="J281" s="157"/>
    </row>
    <row r="282" spans="8:10" x14ac:dyDescent="0.25">
      <c r="H282" s="144"/>
      <c r="I282" s="154"/>
      <c r="J282" s="157"/>
    </row>
    <row r="283" spans="8:10" x14ac:dyDescent="0.25">
      <c r="H283" s="144"/>
      <c r="I283" s="154"/>
      <c r="J283" s="157"/>
    </row>
    <row r="284" spans="8:10" x14ac:dyDescent="0.25">
      <c r="H284" s="144"/>
      <c r="I284" s="154"/>
      <c r="J284" s="157"/>
    </row>
    <row r="285" spans="8:10" x14ac:dyDescent="0.25">
      <c r="H285" s="144"/>
      <c r="I285" s="154"/>
      <c r="J285" s="157"/>
    </row>
    <row r="286" spans="8:10" x14ac:dyDescent="0.25">
      <c r="H286" s="144"/>
      <c r="I286" s="154"/>
      <c r="J286" s="157"/>
    </row>
    <row r="287" spans="8:10" x14ac:dyDescent="0.25">
      <c r="H287" s="144"/>
      <c r="I287" s="154"/>
      <c r="J287" s="157"/>
    </row>
    <row r="288" spans="8:10" x14ac:dyDescent="0.25">
      <c r="H288" s="144"/>
      <c r="I288" s="154"/>
      <c r="J288" s="157"/>
    </row>
    <row r="289" spans="8:10" x14ac:dyDescent="0.25">
      <c r="H289" s="144"/>
      <c r="I289" s="154"/>
      <c r="J289" s="157"/>
    </row>
  </sheetData>
  <sheetProtection algorithmName="SHA-512" hashValue="RqsKR4sbuNJc4+boKAanmq/ElelHG4CBxbdCi9lTC0QZUvKZJMs5ymfHnCtKaUSgFPhBxrSzFV8G2JauM2onWw==" saltValue="QEIv3W3SMIOkaTOggC+zlw==" spinCount="100000" sheet="1" objects="1" scenarios="1"/>
  <mergeCells count="68">
    <mergeCell ref="E129:F129"/>
    <mergeCell ref="G151:I151"/>
    <mergeCell ref="E127:F127"/>
    <mergeCell ref="H138:I138"/>
    <mergeCell ref="B140:I141"/>
    <mergeCell ref="E125:F125"/>
    <mergeCell ref="B97:D97"/>
    <mergeCell ref="G97:I97"/>
    <mergeCell ref="B101:C101"/>
    <mergeCell ref="E101:F101"/>
    <mergeCell ref="G101:H101"/>
    <mergeCell ref="E102:F102"/>
    <mergeCell ref="G102:H102"/>
    <mergeCell ref="B109:I109"/>
    <mergeCell ref="G111:H111"/>
    <mergeCell ref="C115:I115"/>
    <mergeCell ref="E123:F123"/>
    <mergeCell ref="H123:I123"/>
    <mergeCell ref="B81:E81"/>
    <mergeCell ref="F81:G81"/>
    <mergeCell ref="B74:E74"/>
    <mergeCell ref="B76:E77"/>
    <mergeCell ref="B78:E79"/>
    <mergeCell ref="F79:G79"/>
    <mergeCell ref="B85:I85"/>
    <mergeCell ref="G87:H87"/>
    <mergeCell ref="F89:G89"/>
    <mergeCell ref="B93:J93"/>
    <mergeCell ref="B95:I95"/>
    <mergeCell ref="B72:I72"/>
    <mergeCell ref="B17:G17"/>
    <mergeCell ref="B18:G18"/>
    <mergeCell ref="B29:G29"/>
    <mergeCell ref="E36:F36"/>
    <mergeCell ref="H36:I36"/>
    <mergeCell ref="B38:E38"/>
    <mergeCell ref="F38:I38"/>
    <mergeCell ref="C50:E50"/>
    <mergeCell ref="C52:E52"/>
    <mergeCell ref="C56:E56"/>
    <mergeCell ref="C59:E59"/>
    <mergeCell ref="C54:E55"/>
    <mergeCell ref="C57:E58"/>
    <mergeCell ref="C62:E62"/>
    <mergeCell ref="C63:E63"/>
    <mergeCell ref="G5:I5"/>
    <mergeCell ref="D7:I7"/>
    <mergeCell ref="B12:G12"/>
    <mergeCell ref="B14:G14"/>
    <mergeCell ref="B15:G15"/>
    <mergeCell ref="B16:G16"/>
    <mergeCell ref="F40:I40"/>
    <mergeCell ref="F42:I42"/>
    <mergeCell ref="F44:I44"/>
    <mergeCell ref="F46:I46"/>
    <mergeCell ref="B19:G19"/>
    <mergeCell ref="C65:E65"/>
    <mergeCell ref="C60:E61"/>
    <mergeCell ref="C67:E68"/>
    <mergeCell ref="B20:G20"/>
    <mergeCell ref="B23:G23"/>
    <mergeCell ref="B24:G24"/>
    <mergeCell ref="B26:G26"/>
    <mergeCell ref="B27:G27"/>
    <mergeCell ref="B22:G22"/>
    <mergeCell ref="B25:G25"/>
    <mergeCell ref="B28:G28"/>
    <mergeCell ref="B21:G21"/>
  </mergeCells>
  <phoneticPr fontId="47" type="noConversion"/>
  <pageMargins left="0.70866141732283472" right="0.70866141732283472" top="0.63" bottom="0.51" header="0.31496062992125984" footer="0.31496062992125984"/>
  <pageSetup paperSize="9" scale="93" fitToHeight="2" orientation="portrait" r:id="rId1"/>
  <rowBreaks count="1" manualBreakCount="1">
    <brk id="83" max="9"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BG150"/>
  <sheetViews>
    <sheetView showGridLines="0" view="pageBreakPreview" zoomScaleNormal="100" zoomScaleSheetLayoutView="100" workbookViewId="0">
      <selection activeCell="C2" sqref="C2"/>
    </sheetView>
  </sheetViews>
  <sheetFormatPr baseColWidth="10" defaultColWidth="11.44140625" defaultRowHeight="13.2" x14ac:dyDescent="0.25"/>
  <cols>
    <col min="1" max="1" width="1.88671875" style="144" customWidth="1"/>
    <col min="2" max="2" width="3.6640625" style="144" customWidth="1"/>
    <col min="3" max="3" width="17.109375" style="144" customWidth="1"/>
    <col min="4" max="4" width="10" style="144" customWidth="1"/>
    <col min="5" max="5" width="11.33203125" style="144" customWidth="1"/>
    <col min="6" max="6" width="11" style="144" customWidth="1"/>
    <col min="7" max="7" width="7.88671875" style="144" customWidth="1"/>
    <col min="8" max="8" width="9.44140625" style="144" customWidth="1"/>
    <col min="9" max="9" width="13.5546875" style="144" customWidth="1"/>
    <col min="10" max="10" width="2.5546875" style="144" customWidth="1"/>
    <col min="11" max="11" width="13.5546875" style="144" customWidth="1"/>
    <col min="12" max="16384" width="11.44140625" style="158"/>
  </cols>
  <sheetData>
    <row r="1" spans="1:18" s="412" customFormat="1" ht="24" customHeight="1" x14ac:dyDescent="0.4">
      <c r="B1" s="206" t="str">
        <f>'Anlage zum Antrag'!B1</f>
        <v xml:space="preserve">  Wiederbewaldung (bisher Ex-RL)</v>
      </c>
      <c r="C1" s="204"/>
      <c r="D1" s="203"/>
      <c r="E1" s="203"/>
      <c r="F1" s="204"/>
      <c r="G1" s="204"/>
      <c r="H1" s="205"/>
      <c r="I1" s="285" t="str">
        <f>'Anlage zum Antrag'!I1</f>
        <v>Stand April 2026</v>
      </c>
      <c r="J1" s="204"/>
    </row>
    <row r="2" spans="1:18" s="413" customFormat="1" ht="15.6" x14ac:dyDescent="0.3">
      <c r="B2" s="206" t="s">
        <v>123</v>
      </c>
      <c r="C2" s="206"/>
      <c r="D2" s="206"/>
      <c r="E2" s="206"/>
      <c r="F2" s="410"/>
      <c r="G2" s="410"/>
      <c r="H2" s="411"/>
      <c r="J2" s="410"/>
    </row>
    <row r="3" spans="1:18" s="412" customFormat="1" ht="7.95" customHeight="1" x14ac:dyDescent="0.25">
      <c r="B3" s="14"/>
      <c r="C3" s="14"/>
      <c r="D3" s="14"/>
      <c r="E3" s="14"/>
      <c r="F3" s="14"/>
      <c r="G3" s="14"/>
      <c r="H3" s="15"/>
      <c r="I3" s="16"/>
      <c r="J3" s="14"/>
    </row>
    <row r="4" spans="1:18" s="144" customFormat="1" ht="7.95" customHeight="1" x14ac:dyDescent="0.25">
      <c r="B4" s="4"/>
      <c r="C4" s="5"/>
      <c r="D4" s="5"/>
      <c r="E4" s="5"/>
      <c r="F4" s="5"/>
      <c r="G4" s="5"/>
      <c r="H4" s="6"/>
      <c r="I4" s="7"/>
      <c r="J4" s="8"/>
    </row>
    <row r="5" spans="1:18" s="144" customFormat="1" ht="13.65" customHeight="1" x14ac:dyDescent="0.25">
      <c r="A5" s="159"/>
      <c r="B5" s="10" t="s">
        <v>7</v>
      </c>
      <c r="C5" s="11"/>
      <c r="D5" s="11"/>
      <c r="E5" s="11"/>
      <c r="F5" s="11"/>
      <c r="G5" s="317"/>
      <c r="H5" s="318"/>
      <c r="I5" s="319"/>
      <c r="J5" s="12"/>
      <c r="K5" s="159"/>
      <c r="L5" s="159"/>
      <c r="M5" s="159"/>
    </row>
    <row r="6" spans="1:18" s="144" customFormat="1" ht="6" customHeight="1" x14ac:dyDescent="0.25">
      <c r="A6" s="159"/>
      <c r="B6" s="62"/>
      <c r="C6" s="11"/>
      <c r="D6" s="11"/>
      <c r="E6" s="11"/>
      <c r="F6" s="11"/>
      <c r="G6" s="238"/>
      <c r="H6" s="238"/>
      <c r="I6" s="239"/>
      <c r="J6" s="12"/>
      <c r="K6" s="159"/>
      <c r="L6" s="159"/>
      <c r="M6" s="159"/>
    </row>
    <row r="7" spans="1:18" s="144" customFormat="1" ht="13.65" customHeight="1" x14ac:dyDescent="0.25">
      <c r="A7" s="159"/>
      <c r="B7" s="10" t="s">
        <v>5</v>
      </c>
      <c r="C7" s="11"/>
      <c r="D7" s="389" t="str">
        <f>IF(ISBLANK('Anlage zum Antrag'!D7:I7)," ",'Anlage zum Antrag'!D7:I7)</f>
        <v xml:space="preserve"> </v>
      </c>
      <c r="E7" s="390"/>
      <c r="F7" s="390"/>
      <c r="G7" s="390"/>
      <c r="H7" s="390"/>
      <c r="I7" s="391"/>
      <c r="J7" s="12"/>
      <c r="K7" s="159"/>
    </row>
    <row r="8" spans="1:18" s="144" customFormat="1" ht="7.95" customHeight="1" thickBot="1" x14ac:dyDescent="0.3">
      <c r="B8" s="13"/>
      <c r="C8" s="14"/>
      <c r="D8" s="14"/>
      <c r="E8" s="14"/>
      <c r="F8" s="14"/>
      <c r="G8" s="14"/>
      <c r="H8" s="15"/>
      <c r="I8" s="16"/>
      <c r="J8" s="141"/>
    </row>
    <row r="9" spans="1:18" s="144" customFormat="1" ht="7.95" customHeight="1" x14ac:dyDescent="0.25">
      <c r="A9" s="160"/>
      <c r="B9" s="20"/>
      <c r="C9" s="21"/>
      <c r="D9" s="22"/>
      <c r="E9" s="23"/>
      <c r="F9" s="23"/>
      <c r="G9" s="23"/>
      <c r="H9" s="23"/>
      <c r="I9" s="23"/>
      <c r="J9" s="24"/>
      <c r="L9" s="164"/>
    </row>
    <row r="10" spans="1:18" s="144" customFormat="1" ht="11.25" customHeight="1" x14ac:dyDescent="0.25">
      <c r="B10" s="26" t="s">
        <v>82</v>
      </c>
      <c r="C10" s="3"/>
      <c r="D10" s="27"/>
      <c r="E10" s="27"/>
      <c r="G10" s="32" t="s">
        <v>1</v>
      </c>
      <c r="I10" s="31" t="s">
        <v>0</v>
      </c>
      <c r="J10" s="30"/>
      <c r="K10" s="164"/>
      <c r="L10" s="164"/>
      <c r="M10" s="164"/>
    </row>
    <row r="11" spans="1:18" s="144" customFormat="1" ht="7.95" customHeight="1" x14ac:dyDescent="0.25">
      <c r="B11" s="26"/>
      <c r="C11" s="3"/>
      <c r="D11" s="27"/>
      <c r="E11" s="27"/>
      <c r="G11" s="27"/>
      <c r="I11" s="28"/>
      <c r="J11" s="30"/>
      <c r="K11" s="164"/>
      <c r="L11" s="164"/>
      <c r="M11" s="164"/>
    </row>
    <row r="12" spans="1:18" s="144" customFormat="1" x14ac:dyDescent="0.25">
      <c r="B12" s="307" t="str">
        <f>IF(ISBLANK('Anlage zum Antrag'!H12)," ", "Nr. 2.4.1.2 Vorarbeiten durchgeführt?")</f>
        <v xml:space="preserve"> </v>
      </c>
      <c r="C12" s="308"/>
      <c r="D12" s="308"/>
      <c r="E12" s="98"/>
      <c r="G12" s="36"/>
      <c r="I12" s="36"/>
      <c r="J12" s="30"/>
      <c r="K12" s="164"/>
      <c r="L12" s="164"/>
      <c r="M12" s="164"/>
    </row>
    <row r="13" spans="1:18" s="144" customFormat="1" ht="7.95" customHeight="1" x14ac:dyDescent="0.25">
      <c r="B13" s="34" t="str">
        <f>IF('Anlage zum Antrag'!H13="x","  Nr. 2.4.1.2 durchgeführt?","")</f>
        <v/>
      </c>
      <c r="C13" s="72"/>
      <c r="D13" s="119"/>
      <c r="E13" s="27"/>
      <c r="G13" s="31"/>
      <c r="I13" s="31"/>
      <c r="J13" s="30"/>
      <c r="K13" s="164"/>
      <c r="L13" s="164"/>
      <c r="M13" s="164"/>
      <c r="R13" s="150"/>
    </row>
    <row r="14" spans="1:18" s="144" customFormat="1" x14ac:dyDescent="0.25">
      <c r="B14" s="307" t="str">
        <f>IF(ISBLANK('Anlage zum Antrag'!H14)," ", " Nr. 2.4.3.1 Initialbegründung durchgeführt?")</f>
        <v xml:space="preserve"> </v>
      </c>
      <c r="C14" s="392"/>
      <c r="D14" s="392"/>
      <c r="E14" s="393"/>
      <c r="F14" s="160"/>
      <c r="G14" s="36"/>
      <c r="I14" s="36"/>
      <c r="J14" s="30"/>
      <c r="K14" s="164"/>
      <c r="L14" s="164"/>
      <c r="M14" s="164"/>
      <c r="R14" s="150"/>
    </row>
    <row r="15" spans="1:18" s="144" customFormat="1" ht="7.95" customHeight="1" x14ac:dyDescent="0.25">
      <c r="B15" s="34" t="str">
        <f>IF('Anlage zum Antrag'!H16="x","  Nr. 2.4.1.2 durchgeführt?","")</f>
        <v/>
      </c>
      <c r="C15" s="35"/>
      <c r="D15" s="35"/>
      <c r="E15" s="98"/>
      <c r="G15" s="40"/>
      <c r="I15" s="40"/>
      <c r="J15" s="30"/>
      <c r="K15" s="164"/>
      <c r="L15" s="164"/>
      <c r="M15" s="164"/>
      <c r="R15" s="150"/>
    </row>
    <row r="16" spans="1:18" s="144" customFormat="1" x14ac:dyDescent="0.25">
      <c r="B16" s="307" t="str">
        <f>IF(ISBLANK('Anlage zum Antrag'!H17)," ", " Nr. 2.4.3.2 Wiederbewaldung im Standardverband durchgeführt?")</f>
        <v xml:space="preserve"> </v>
      </c>
      <c r="C16" s="308"/>
      <c r="D16" s="308"/>
      <c r="E16" s="394"/>
      <c r="F16" s="395"/>
      <c r="G16" s="36"/>
      <c r="I16" s="36"/>
      <c r="J16" s="30"/>
      <c r="K16" s="164"/>
      <c r="L16" s="164"/>
      <c r="M16" s="164"/>
      <c r="R16" s="150"/>
    </row>
    <row r="17" spans="1:17" s="161" customFormat="1" ht="7.95" customHeight="1" x14ac:dyDescent="0.25">
      <c r="B17" s="34"/>
      <c r="C17" s="142"/>
      <c r="D17" s="143"/>
      <c r="E17" s="42"/>
      <c r="G17" s="44"/>
      <c r="I17" s="44"/>
      <c r="J17" s="43"/>
      <c r="K17" s="163"/>
      <c r="L17" s="163"/>
      <c r="M17" s="163"/>
    </row>
    <row r="18" spans="1:17" s="144" customFormat="1" ht="12.75" customHeight="1" x14ac:dyDescent="0.25">
      <c r="B18" s="307" t="str">
        <f>IF(ISBLANK('Anlage zum Antrag'!H29)," ", " Nr. 2.4.9 Anlage von Weisergattern durchgeführt?")</f>
        <v xml:space="preserve"> </v>
      </c>
      <c r="C18" s="308"/>
      <c r="D18" s="308"/>
      <c r="E18" s="394"/>
      <c r="F18" s="395"/>
      <c r="G18" s="36"/>
      <c r="I18" s="36"/>
      <c r="J18" s="30"/>
      <c r="K18" s="164"/>
      <c r="L18" s="164"/>
      <c r="M18" s="164"/>
      <c r="N18" s="161"/>
      <c r="O18" s="161"/>
      <c r="P18" s="161"/>
      <c r="Q18" s="161"/>
    </row>
    <row r="19" spans="1:17" s="144" customFormat="1" ht="7.95" customHeight="1" thickBot="1" x14ac:dyDescent="0.3">
      <c r="B19" s="45"/>
      <c r="C19" s="9"/>
      <c r="D19" s="11"/>
      <c r="E19" s="11"/>
      <c r="F19" s="11"/>
      <c r="G19" s="11"/>
      <c r="H19" s="28"/>
      <c r="I19" s="41"/>
      <c r="J19" s="30"/>
      <c r="K19" s="164"/>
      <c r="L19" s="164"/>
      <c r="M19" s="164"/>
      <c r="N19" s="161"/>
      <c r="O19" s="161"/>
      <c r="P19" s="161"/>
      <c r="Q19" s="161"/>
    </row>
    <row r="20" spans="1:17" s="144" customFormat="1" ht="7.95" customHeight="1" x14ac:dyDescent="0.25">
      <c r="B20" s="46"/>
      <c r="C20" s="47"/>
      <c r="D20" s="47"/>
      <c r="E20" s="47"/>
      <c r="F20" s="47"/>
      <c r="G20" s="47"/>
      <c r="H20" s="47"/>
      <c r="I20" s="47"/>
      <c r="J20" s="48"/>
      <c r="L20" s="162"/>
    </row>
    <row r="21" spans="1:17" s="144" customFormat="1" ht="12.6" customHeight="1" x14ac:dyDescent="0.25">
      <c r="A21" s="162"/>
      <c r="B21" s="49" t="s">
        <v>12</v>
      </c>
      <c r="C21" s="50"/>
      <c r="D21" s="50"/>
      <c r="E21" s="50"/>
      <c r="F21" s="50"/>
      <c r="G21" s="50"/>
      <c r="H21" s="50"/>
      <c r="I21" s="50"/>
      <c r="J21" s="51"/>
      <c r="K21" s="162"/>
      <c r="L21" s="162"/>
      <c r="M21" s="162"/>
    </row>
    <row r="22" spans="1:17" s="144" customFormat="1" ht="7.95" customHeight="1" x14ac:dyDescent="0.25">
      <c r="A22" s="162"/>
      <c r="B22" s="49"/>
      <c r="C22" s="50"/>
      <c r="D22" s="50"/>
      <c r="E22" s="50"/>
      <c r="F22" s="50"/>
      <c r="G22" s="50"/>
      <c r="H22" s="50"/>
      <c r="I22" s="50"/>
      <c r="J22" s="51"/>
      <c r="K22" s="162"/>
      <c r="L22" s="162"/>
      <c r="M22" s="162"/>
    </row>
    <row r="23" spans="1:17" s="144" customFormat="1" x14ac:dyDescent="0.25">
      <c r="B23" s="33" t="s">
        <v>13</v>
      </c>
      <c r="C23" s="27"/>
      <c r="D23" s="27"/>
      <c r="E23" s="27"/>
      <c r="F23" s="27"/>
      <c r="G23" s="27"/>
      <c r="H23" s="40"/>
      <c r="I23" s="29"/>
      <c r="J23" s="30"/>
      <c r="L23" s="164"/>
      <c r="M23" s="164"/>
    </row>
    <row r="24" spans="1:17" s="144" customFormat="1" ht="7.95" customHeight="1" x14ac:dyDescent="0.25">
      <c r="B24" s="33"/>
      <c r="C24" s="27"/>
      <c r="D24" s="27"/>
      <c r="E24" s="27"/>
      <c r="F24" s="27"/>
      <c r="G24" s="27"/>
      <c r="H24" s="40"/>
      <c r="I24" s="29"/>
      <c r="J24" s="30"/>
      <c r="L24" s="164"/>
      <c r="M24" s="164"/>
    </row>
    <row r="25" spans="1:17" s="144" customFormat="1" x14ac:dyDescent="0.25">
      <c r="B25" s="52" t="s">
        <v>10</v>
      </c>
      <c r="C25" s="27"/>
      <c r="D25" s="53"/>
      <c r="E25" s="327"/>
      <c r="F25" s="328"/>
      <c r="G25" s="54" t="s">
        <v>9</v>
      </c>
      <c r="H25" s="327"/>
      <c r="I25" s="328"/>
      <c r="J25" s="30"/>
      <c r="L25" s="164"/>
      <c r="M25" s="164"/>
    </row>
    <row r="26" spans="1:17" s="144" customFormat="1" ht="7.95" customHeight="1" x14ac:dyDescent="0.25">
      <c r="B26" s="18"/>
      <c r="C26" s="3"/>
      <c r="D26" s="27"/>
      <c r="E26" s="200"/>
      <c r="F26" s="3"/>
      <c r="G26" s="57"/>
      <c r="H26" s="58"/>
      <c r="I26" s="59"/>
      <c r="J26" s="30"/>
      <c r="L26" s="164"/>
      <c r="M26" s="164"/>
    </row>
    <row r="27" spans="1:17" s="144" customFormat="1" x14ac:dyDescent="0.25">
      <c r="A27" s="160"/>
      <c r="B27" s="307" t="s">
        <v>6</v>
      </c>
      <c r="C27" s="308"/>
      <c r="D27" s="308"/>
      <c r="E27" s="308"/>
      <c r="F27" s="230"/>
      <c r="G27" s="27" t="s">
        <v>54</v>
      </c>
      <c r="H27" s="40"/>
      <c r="I27" s="29"/>
      <c r="J27" s="30"/>
      <c r="L27" s="164"/>
      <c r="M27" s="164"/>
    </row>
    <row r="28" spans="1:17" s="144" customFormat="1" ht="7.95" customHeight="1" x14ac:dyDescent="0.25">
      <c r="B28" s="55"/>
      <c r="C28" s="60"/>
      <c r="D28" s="27"/>
      <c r="E28" s="61"/>
      <c r="F28" s="3"/>
      <c r="G28" s="3"/>
      <c r="H28" s="3"/>
      <c r="I28" s="3"/>
      <c r="J28" s="30"/>
      <c r="L28" s="164"/>
      <c r="M28" s="164"/>
    </row>
    <row r="29" spans="1:17" s="144" customFormat="1" x14ac:dyDescent="0.25">
      <c r="B29" s="55" t="s">
        <v>28</v>
      </c>
      <c r="C29" s="60"/>
      <c r="D29" s="60"/>
      <c r="E29" s="27"/>
      <c r="F29" s="388" t="str">
        <f>IF(ISBLANK('Anlage zum Antrag'!F40)," ",IF($F$27="J",'Anlage zum Antrag'!F40,IF($F$27="T",'Anlage zum Antrag'!F40," ")))</f>
        <v xml:space="preserve"> </v>
      </c>
      <c r="G29" s="315"/>
      <c r="H29" s="315"/>
      <c r="I29" s="316"/>
      <c r="J29" s="30"/>
      <c r="K29" s="170"/>
      <c r="L29" s="170"/>
      <c r="M29" s="170"/>
    </row>
    <row r="30" spans="1:17" s="144" customFormat="1" ht="7.95" customHeight="1" x14ac:dyDescent="0.25">
      <c r="B30" s="18"/>
      <c r="C30" s="3"/>
      <c r="D30" s="3"/>
      <c r="E30" s="3"/>
      <c r="F30" s="60"/>
      <c r="G30" s="27"/>
      <c r="H30" s="27"/>
      <c r="I30" s="27"/>
      <c r="J30" s="30"/>
      <c r="K30" s="170"/>
      <c r="L30" s="170"/>
      <c r="M30" s="170"/>
    </row>
    <row r="31" spans="1:17" s="144" customFormat="1" x14ac:dyDescent="0.25">
      <c r="B31" s="55" t="s">
        <v>29</v>
      </c>
      <c r="C31" s="60"/>
      <c r="D31" s="60"/>
      <c r="E31" s="60"/>
      <c r="F31" s="388" t="str">
        <f>IF(ISBLANK('Anlage zum Antrag'!F42)," ",IF($F$27="J",'Anlage zum Antrag'!F42,IF($F$27="T",'Anlage zum Antrag'!F42," ")))</f>
        <v xml:space="preserve"> </v>
      </c>
      <c r="G31" s="315"/>
      <c r="H31" s="315"/>
      <c r="I31" s="316"/>
      <c r="J31" s="63"/>
      <c r="K31" s="170"/>
      <c r="L31" s="170"/>
      <c r="M31" s="170"/>
    </row>
    <row r="32" spans="1:17" s="144" customFormat="1" ht="7.95" customHeight="1" x14ac:dyDescent="0.25">
      <c r="B32" s="55"/>
      <c r="C32" s="60"/>
      <c r="D32" s="60"/>
      <c r="E32" s="60"/>
      <c r="F32" s="200"/>
      <c r="G32" s="200"/>
      <c r="H32" s="200"/>
      <c r="I32" s="200"/>
      <c r="J32" s="63"/>
      <c r="K32" s="170"/>
      <c r="L32" s="170"/>
      <c r="M32" s="170"/>
    </row>
    <row r="33" spans="2:39" s="144" customFormat="1" x14ac:dyDescent="0.25">
      <c r="B33" s="38" t="s">
        <v>30</v>
      </c>
      <c r="C33" s="3"/>
      <c r="D33" s="3"/>
      <c r="E33" s="3"/>
      <c r="F33" s="388" t="str">
        <f>IF(ISBLANK('Anlage zum Antrag'!F44)," ",IF($F$27="J",'Anlage zum Antrag'!F44,IF($F$27="T",'Anlage zum Antrag'!F44," ")))</f>
        <v xml:space="preserve"> </v>
      </c>
      <c r="G33" s="315"/>
      <c r="H33" s="315"/>
      <c r="I33" s="316"/>
      <c r="J33" s="63"/>
      <c r="K33" s="170"/>
      <c r="L33" s="170"/>
      <c r="M33" s="170"/>
    </row>
    <row r="34" spans="2:39" s="144" customFormat="1" ht="7.95" customHeight="1" x14ac:dyDescent="0.25">
      <c r="B34" s="18"/>
      <c r="C34" s="3"/>
      <c r="D34" s="3"/>
      <c r="E34" s="3"/>
      <c r="F34" s="3"/>
      <c r="G34" s="3"/>
      <c r="H34" s="11"/>
      <c r="I34" s="11"/>
      <c r="J34" s="63"/>
      <c r="K34" s="170"/>
      <c r="L34" s="170"/>
      <c r="M34" s="170"/>
    </row>
    <row r="35" spans="2:39" s="144" customFormat="1" x14ac:dyDescent="0.25">
      <c r="B35" s="55" t="s">
        <v>22</v>
      </c>
      <c r="C35" s="60"/>
      <c r="D35" s="60"/>
      <c r="E35" s="60"/>
      <c r="F35" s="388" t="str">
        <f>IF(ISBLANK('Anlage zum Antrag'!F46)," ",IF($F$27="J",'Anlage zum Antrag'!F46,IF($F$27="T",'Anlage zum Antrag'!F46," ")))</f>
        <v xml:space="preserve"> </v>
      </c>
      <c r="G35" s="315"/>
      <c r="H35" s="315"/>
      <c r="I35" s="316"/>
      <c r="J35" s="63"/>
      <c r="K35" s="170"/>
      <c r="L35" s="170"/>
      <c r="M35" s="170"/>
    </row>
    <row r="36" spans="2:39" s="144" customFormat="1" ht="7.95" customHeight="1" x14ac:dyDescent="0.25">
      <c r="B36" s="18"/>
      <c r="C36" s="3"/>
      <c r="D36" s="3"/>
      <c r="E36" s="3"/>
      <c r="F36" s="3"/>
      <c r="G36" s="3"/>
      <c r="H36" s="64"/>
      <c r="I36" s="65"/>
      <c r="J36" s="63"/>
      <c r="K36" s="170"/>
      <c r="L36" s="170"/>
      <c r="M36" s="170"/>
      <c r="N36" s="178"/>
    </row>
    <row r="37" spans="2:39" s="144" customFormat="1" x14ac:dyDescent="0.25">
      <c r="B37" s="195"/>
      <c r="C37" s="60"/>
      <c r="D37" s="60"/>
      <c r="E37" s="60"/>
      <c r="F37" s="3"/>
      <c r="G37" s="3"/>
      <c r="H37" s="64"/>
      <c r="I37" s="65"/>
      <c r="J37" s="63"/>
      <c r="K37" s="170"/>
      <c r="L37" s="170"/>
      <c r="M37" s="170"/>
    </row>
    <row r="38" spans="2:39" s="144" customFormat="1" x14ac:dyDescent="0.25">
      <c r="B38" s="195"/>
      <c r="C38" s="60"/>
      <c r="D38" s="60"/>
      <c r="E38" s="60"/>
      <c r="F38" s="3"/>
      <c r="G38" s="3"/>
      <c r="H38" s="380"/>
      <c r="I38" s="380"/>
      <c r="J38" s="63"/>
      <c r="K38" s="170"/>
      <c r="L38" s="170"/>
      <c r="M38" s="170"/>
      <c r="S38" s="145"/>
    </row>
    <row r="39" spans="2:39" s="163" customFormat="1" ht="7.5" customHeight="1" thickBot="1" x14ac:dyDescent="0.3">
      <c r="B39" s="67"/>
      <c r="C39" s="68"/>
      <c r="D39" s="69"/>
      <c r="E39" s="69"/>
      <c r="F39" s="69"/>
      <c r="G39" s="69"/>
      <c r="H39" s="3"/>
      <c r="I39" s="69"/>
      <c r="J39" s="70"/>
      <c r="M39" s="161"/>
      <c r="N39" s="161"/>
      <c r="O39" s="179"/>
      <c r="P39" s="161"/>
      <c r="Q39" s="161"/>
      <c r="R39" s="144"/>
      <c r="S39" s="144"/>
      <c r="T39" s="161"/>
      <c r="U39" s="161"/>
      <c r="V39" s="161"/>
      <c r="W39" s="161"/>
      <c r="X39" s="161"/>
      <c r="Y39" s="161"/>
      <c r="Z39" s="161"/>
      <c r="AA39" s="161"/>
      <c r="AB39" s="161"/>
      <c r="AC39" s="161"/>
      <c r="AD39" s="161"/>
      <c r="AE39" s="161"/>
      <c r="AF39" s="161"/>
      <c r="AG39" s="161"/>
      <c r="AH39" s="161"/>
      <c r="AI39" s="161"/>
      <c r="AJ39" s="161"/>
      <c r="AK39" s="161"/>
      <c r="AL39" s="161"/>
      <c r="AM39" s="161"/>
    </row>
    <row r="40" spans="2:39" s="164" customFormat="1" ht="7.95" customHeight="1" thickBot="1" x14ac:dyDescent="0.3">
      <c r="B40" s="22"/>
      <c r="C40" s="21"/>
      <c r="D40" s="23"/>
      <c r="E40" s="23"/>
      <c r="F40" s="23"/>
      <c r="G40" s="23"/>
      <c r="H40" s="23"/>
      <c r="I40" s="23"/>
      <c r="J40" s="22"/>
      <c r="M40" s="144"/>
      <c r="N40" s="144"/>
      <c r="O40" s="180"/>
      <c r="P40" s="144"/>
      <c r="Q40" s="144"/>
      <c r="R40" s="144"/>
      <c r="S40" s="144"/>
      <c r="T40" s="144"/>
      <c r="U40" s="144"/>
      <c r="V40" s="144"/>
      <c r="W40" s="144"/>
      <c r="X40" s="144"/>
      <c r="Y40" s="144"/>
      <c r="Z40" s="144"/>
      <c r="AA40" s="144"/>
      <c r="AB40" s="144"/>
      <c r="AC40" s="144"/>
      <c r="AD40" s="144"/>
      <c r="AE40" s="144"/>
      <c r="AF40" s="144"/>
      <c r="AG40" s="144"/>
      <c r="AH40" s="144"/>
      <c r="AI40" s="144"/>
      <c r="AJ40" s="144"/>
      <c r="AK40" s="144"/>
    </row>
    <row r="41" spans="2:39" s="164" customFormat="1" ht="7.95" customHeight="1" x14ac:dyDescent="0.25">
      <c r="B41" s="25"/>
      <c r="C41" s="21"/>
      <c r="D41" s="23"/>
      <c r="E41" s="23"/>
      <c r="F41" s="23"/>
      <c r="G41" s="23"/>
      <c r="H41" s="23"/>
      <c r="I41" s="23"/>
      <c r="J41" s="24"/>
      <c r="L41" s="170"/>
      <c r="M41" s="144"/>
      <c r="N41" s="144"/>
      <c r="O41" s="180"/>
      <c r="P41" s="144"/>
      <c r="Q41" s="144"/>
      <c r="R41" s="144"/>
      <c r="S41" s="144"/>
      <c r="T41" s="144"/>
      <c r="U41" s="144"/>
      <c r="V41" s="144"/>
      <c r="W41" s="144"/>
      <c r="X41" s="144"/>
      <c r="Y41" s="144"/>
      <c r="Z41" s="144"/>
      <c r="AA41" s="144"/>
      <c r="AB41" s="144"/>
      <c r="AC41" s="144"/>
      <c r="AD41" s="144"/>
      <c r="AE41" s="144"/>
      <c r="AF41" s="144"/>
      <c r="AG41" s="144"/>
      <c r="AH41" s="144"/>
      <c r="AI41" s="144"/>
      <c r="AJ41" s="144"/>
      <c r="AK41" s="144"/>
    </row>
    <row r="42" spans="2:39" s="145" customFormat="1" x14ac:dyDescent="0.25">
      <c r="B42" s="324" t="s">
        <v>78</v>
      </c>
      <c r="C42" s="325"/>
      <c r="D42" s="325"/>
      <c r="E42" s="325"/>
      <c r="F42" s="325"/>
      <c r="G42" s="325"/>
      <c r="H42" s="325"/>
      <c r="I42" s="325"/>
      <c r="J42" s="73"/>
      <c r="K42" s="171"/>
      <c r="L42" s="181"/>
      <c r="M42" s="181"/>
      <c r="N42" s="144"/>
      <c r="O42" s="144"/>
      <c r="P42" s="144"/>
      <c r="Q42" s="144"/>
      <c r="R42" s="144"/>
      <c r="S42" s="144"/>
    </row>
    <row r="43" spans="2:39" s="144" customFormat="1" ht="7.95" customHeight="1" x14ac:dyDescent="0.25">
      <c r="B43" s="55"/>
      <c r="C43" s="60"/>
      <c r="D43" s="60"/>
      <c r="E43" s="60"/>
      <c r="F43" s="66"/>
      <c r="G43" s="66"/>
      <c r="H43" s="66"/>
      <c r="I43" s="66"/>
      <c r="J43" s="63"/>
      <c r="L43" s="170"/>
    </row>
    <row r="44" spans="2:39" s="144" customFormat="1" x14ac:dyDescent="0.25">
      <c r="B44" s="381" t="s">
        <v>86</v>
      </c>
      <c r="C44" s="382"/>
      <c r="D44" s="382"/>
      <c r="E44" s="383"/>
      <c r="F44" s="384" t="str">
        <f>IF($F$27&lt;&gt;"J","",IF('Anlage zum Antrag'!F76="x",MAX('Anlage zum Antrag'!F79*200,200),MAX('Anlage zum Antrag'!F79*400,400)))</f>
        <v/>
      </c>
      <c r="G44" s="385"/>
      <c r="H44" s="11" t="s">
        <v>89</v>
      </c>
      <c r="I44" s="11"/>
      <c r="J44" s="63"/>
      <c r="L44" s="170"/>
    </row>
    <row r="45" spans="2:39" s="144" customFormat="1" ht="13.95" hidden="1" customHeight="1" x14ac:dyDescent="0.25">
      <c r="B45" s="344"/>
      <c r="C45" s="345"/>
      <c r="D45" s="345"/>
      <c r="E45" s="345"/>
      <c r="F45" s="1"/>
      <c r="G45" s="1"/>
      <c r="H45" s="11"/>
      <c r="I45" s="2"/>
      <c r="J45" s="63"/>
      <c r="L45" s="170"/>
      <c r="N45" s="150"/>
      <c r="O45" s="150"/>
      <c r="P45" s="150"/>
      <c r="Q45" s="150"/>
    </row>
    <row r="46" spans="2:39" s="144" customFormat="1" ht="6.6" hidden="1" customHeight="1" x14ac:dyDescent="0.25">
      <c r="B46" s="198"/>
      <c r="C46" s="199"/>
      <c r="D46" s="199"/>
      <c r="E46" s="199"/>
      <c r="F46" s="1"/>
      <c r="G46" s="1"/>
      <c r="H46" s="11"/>
      <c r="I46" s="2"/>
      <c r="J46" s="63"/>
      <c r="L46" s="170"/>
      <c r="N46" s="150"/>
      <c r="O46" s="150"/>
      <c r="P46" s="150"/>
      <c r="Q46" s="150"/>
    </row>
    <row r="47" spans="2:39" s="144" customFormat="1" ht="13.95" hidden="1" customHeight="1" x14ac:dyDescent="0.25">
      <c r="B47" s="323"/>
      <c r="C47" s="310"/>
      <c r="D47" s="310"/>
      <c r="E47" s="310"/>
      <c r="F47" s="202"/>
      <c r="G47" s="78"/>
      <c r="H47" s="202"/>
      <c r="I47" s="78"/>
      <c r="J47" s="63"/>
      <c r="L47" s="170"/>
      <c r="N47" s="150"/>
      <c r="O47" s="150"/>
      <c r="P47" s="150"/>
      <c r="Q47" s="150"/>
    </row>
    <row r="48" spans="2:39" s="144" customFormat="1" ht="20.25" hidden="1" customHeight="1" x14ac:dyDescent="0.25">
      <c r="B48" s="323"/>
      <c r="C48" s="310"/>
      <c r="D48" s="310"/>
      <c r="E48" s="310"/>
      <c r="F48" s="1"/>
      <c r="G48" s="1"/>
      <c r="H48" s="11"/>
      <c r="I48" s="2"/>
      <c r="J48" s="63"/>
      <c r="L48" s="170"/>
      <c r="N48" s="150"/>
      <c r="O48" s="150"/>
      <c r="P48" s="150"/>
      <c r="Q48" s="150"/>
    </row>
    <row r="49" spans="1:39" s="144" customFormat="1" ht="7.5" hidden="1" customHeight="1" x14ac:dyDescent="0.25">
      <c r="B49" s="344"/>
      <c r="C49" s="345"/>
      <c r="D49" s="345"/>
      <c r="E49" s="345"/>
      <c r="F49" s="1"/>
      <c r="G49" s="1"/>
      <c r="H49" s="11"/>
      <c r="I49" s="2"/>
      <c r="J49" s="63"/>
      <c r="L49" s="170"/>
      <c r="N49" s="150"/>
      <c r="O49" s="150"/>
      <c r="P49" s="150"/>
      <c r="Q49" s="150"/>
    </row>
    <row r="50" spans="1:39" s="144" customFormat="1" ht="13.95" hidden="1" customHeight="1" x14ac:dyDescent="0.25">
      <c r="B50" s="344"/>
      <c r="C50" s="345"/>
      <c r="D50" s="345"/>
      <c r="E50" s="345"/>
      <c r="F50" s="397"/>
      <c r="G50" s="397"/>
      <c r="H50" s="11"/>
      <c r="I50" s="2"/>
      <c r="J50" s="63"/>
      <c r="L50" s="170"/>
      <c r="N50" s="150"/>
      <c r="O50" s="150"/>
      <c r="P50" s="150"/>
      <c r="Q50" s="150"/>
    </row>
    <row r="51" spans="1:39" s="163" customFormat="1" ht="7.5" customHeight="1" thickBot="1" x14ac:dyDescent="0.3">
      <c r="B51" s="67"/>
      <c r="C51" s="68"/>
      <c r="D51" s="69"/>
      <c r="E51" s="69"/>
      <c r="F51" s="69"/>
      <c r="G51" s="69"/>
      <c r="H51" s="69"/>
      <c r="I51" s="69"/>
      <c r="J51" s="70"/>
      <c r="M51" s="161"/>
      <c r="N51" s="161"/>
      <c r="O51" s="179"/>
      <c r="P51" s="161"/>
      <c r="Q51" s="161"/>
      <c r="R51" s="144"/>
      <c r="S51" s="144"/>
      <c r="T51" s="161"/>
      <c r="U51" s="161"/>
      <c r="V51" s="161"/>
      <c r="W51" s="161"/>
      <c r="X51" s="161"/>
      <c r="Y51" s="161"/>
      <c r="Z51" s="161"/>
      <c r="AA51" s="161"/>
      <c r="AB51" s="161"/>
      <c r="AC51" s="161"/>
      <c r="AD51" s="161"/>
      <c r="AE51" s="161"/>
      <c r="AF51" s="161"/>
      <c r="AG51" s="161"/>
      <c r="AH51" s="161"/>
      <c r="AI51" s="161"/>
      <c r="AJ51" s="161"/>
      <c r="AK51" s="161"/>
      <c r="AL51" s="161"/>
      <c r="AM51" s="161"/>
    </row>
    <row r="52" spans="1:39" s="164" customFormat="1" ht="7.95" customHeight="1" thickBot="1" x14ac:dyDescent="0.3">
      <c r="B52" s="22"/>
      <c r="C52" s="21"/>
      <c r="D52" s="23"/>
      <c r="E52" s="23"/>
      <c r="F52" s="23"/>
      <c r="G52" s="23"/>
      <c r="H52" s="23"/>
      <c r="I52" s="23"/>
      <c r="J52" s="22"/>
      <c r="M52" s="144"/>
      <c r="N52" s="144"/>
      <c r="O52" s="180"/>
      <c r="P52" s="144"/>
      <c r="Q52" s="144"/>
      <c r="R52" s="144"/>
      <c r="S52" s="144"/>
      <c r="T52" s="144"/>
      <c r="U52" s="144"/>
      <c r="V52" s="144"/>
      <c r="W52" s="144"/>
      <c r="X52" s="144"/>
      <c r="Y52" s="144"/>
      <c r="Z52" s="144"/>
      <c r="AA52" s="144"/>
      <c r="AB52" s="144"/>
      <c r="AC52" s="144"/>
      <c r="AD52" s="144"/>
      <c r="AE52" s="144"/>
      <c r="AF52" s="144"/>
      <c r="AG52" s="144"/>
      <c r="AH52" s="144"/>
      <c r="AI52" s="144"/>
      <c r="AJ52" s="144"/>
      <c r="AK52" s="144"/>
    </row>
    <row r="53" spans="1:39" s="164" customFormat="1" ht="7.95" customHeight="1" x14ac:dyDescent="0.25">
      <c r="B53" s="25"/>
      <c r="C53" s="21"/>
      <c r="D53" s="23"/>
      <c r="E53" s="23"/>
      <c r="F53" s="23"/>
      <c r="G53" s="23"/>
      <c r="H53" s="23"/>
      <c r="I53" s="23"/>
      <c r="J53" s="24"/>
      <c r="L53" s="170"/>
      <c r="M53" s="144"/>
      <c r="N53" s="144"/>
      <c r="O53" s="180"/>
      <c r="P53" s="144"/>
      <c r="Q53" s="144"/>
      <c r="R53" s="144"/>
      <c r="S53" s="144"/>
      <c r="T53" s="144"/>
      <c r="U53" s="144"/>
      <c r="V53" s="144"/>
      <c r="W53" s="144"/>
      <c r="X53" s="144"/>
      <c r="Y53" s="144"/>
      <c r="Z53" s="144"/>
      <c r="AA53" s="144"/>
      <c r="AB53" s="144"/>
      <c r="AC53" s="144"/>
      <c r="AD53" s="144"/>
      <c r="AE53" s="144"/>
      <c r="AF53" s="144"/>
      <c r="AG53" s="144"/>
      <c r="AH53" s="144"/>
      <c r="AI53" s="144"/>
      <c r="AJ53" s="144"/>
      <c r="AK53" s="144"/>
    </row>
    <row r="54" spans="1:39" s="145" customFormat="1" x14ac:dyDescent="0.25">
      <c r="B54" s="330" t="s">
        <v>51</v>
      </c>
      <c r="C54" s="331"/>
      <c r="D54" s="331"/>
      <c r="E54" s="331"/>
      <c r="F54" s="331"/>
      <c r="G54" s="331"/>
      <c r="H54" s="331"/>
      <c r="I54" s="331"/>
      <c r="J54" s="73"/>
      <c r="K54" s="171"/>
      <c r="L54" s="181"/>
      <c r="M54" s="181"/>
      <c r="N54" s="144"/>
      <c r="O54" s="144"/>
      <c r="P54" s="144"/>
      <c r="Q54" s="144"/>
      <c r="R54" s="144"/>
      <c r="S54" s="144"/>
    </row>
    <row r="55" spans="1:39" s="161" customFormat="1" ht="7.95" customHeight="1" x14ac:dyDescent="0.25">
      <c r="B55" s="79"/>
      <c r="C55" s="80"/>
      <c r="D55" s="80"/>
      <c r="E55" s="80"/>
      <c r="F55" s="81"/>
      <c r="G55" s="81"/>
      <c r="H55" s="81"/>
      <c r="I55" s="81"/>
      <c r="J55" s="82"/>
      <c r="L55" s="182"/>
      <c r="R55" s="144"/>
      <c r="S55" s="144"/>
    </row>
    <row r="56" spans="1:39" s="144" customFormat="1" ht="14.4" customHeight="1" x14ac:dyDescent="0.25">
      <c r="B56" s="62" t="s">
        <v>46</v>
      </c>
      <c r="C56" s="11"/>
      <c r="D56" s="11" t="s">
        <v>107</v>
      </c>
      <c r="E56" s="11"/>
      <c r="F56" s="27" t="str">
        <f>IF($P$27="J",#REF!,IF($P$27="T",#REF!," "))</f>
        <v xml:space="preserve"> </v>
      </c>
      <c r="G56" s="332" t="str">
        <f>IF($F$27="J",'Anlage zum Antrag'!G87,IF($F$27="T",'Anlage zum Antrag'!G87," "))</f>
        <v xml:space="preserve"> </v>
      </c>
      <c r="H56" s="333" t="s">
        <v>15</v>
      </c>
      <c r="I56" s="64" t="s">
        <v>77</v>
      </c>
      <c r="J56" s="63"/>
      <c r="K56" s="170"/>
      <c r="L56" s="170"/>
      <c r="M56" s="170"/>
      <c r="R56" s="150"/>
      <c r="S56" s="150"/>
    </row>
    <row r="57" spans="1:39" s="144" customFormat="1" hidden="1" x14ac:dyDescent="0.25">
      <c r="B57" s="38"/>
      <c r="C57" s="27"/>
      <c r="D57" s="27"/>
      <c r="E57" s="27"/>
      <c r="F57" s="27"/>
      <c r="G57" s="83"/>
      <c r="H57" s="40"/>
      <c r="I57" s="29"/>
      <c r="J57" s="30"/>
      <c r="L57" s="164"/>
      <c r="M57" s="164"/>
    </row>
    <row r="58" spans="1:39" s="144" customFormat="1" hidden="1" x14ac:dyDescent="0.25">
      <c r="B58" s="38"/>
      <c r="C58" s="27"/>
      <c r="D58" s="27"/>
      <c r="E58" s="27"/>
      <c r="F58" s="27"/>
      <c r="G58" s="83"/>
      <c r="H58" s="40"/>
      <c r="I58" s="29"/>
      <c r="J58" s="30"/>
      <c r="L58" s="164"/>
      <c r="M58" s="164"/>
    </row>
    <row r="59" spans="1:39" s="144" customFormat="1" hidden="1" x14ac:dyDescent="0.25">
      <c r="B59" s="55"/>
      <c r="C59" s="60"/>
      <c r="D59" s="60"/>
      <c r="E59" s="60"/>
      <c r="F59" s="194"/>
      <c r="G59" s="398"/>
      <c r="H59" s="398"/>
      <c r="I59" s="64"/>
      <c r="J59" s="63"/>
      <c r="L59" s="164"/>
      <c r="M59" s="164"/>
    </row>
    <row r="60" spans="1:39" s="144" customFormat="1" hidden="1" x14ac:dyDescent="0.25">
      <c r="B60" s="257"/>
      <c r="C60" s="258"/>
      <c r="D60" s="258"/>
      <c r="E60" s="258"/>
      <c r="F60" s="256"/>
      <c r="G60" s="259"/>
      <c r="H60" s="259"/>
      <c r="I60" s="64"/>
      <c r="J60" s="63"/>
      <c r="L60" s="164"/>
      <c r="M60" s="164"/>
    </row>
    <row r="61" spans="1:39" s="144" customFormat="1" hidden="1" x14ac:dyDescent="0.25">
      <c r="B61" s="257"/>
      <c r="C61" s="258"/>
      <c r="D61" s="258"/>
      <c r="E61" s="258"/>
      <c r="F61" s="256"/>
      <c r="G61" s="259"/>
      <c r="H61" s="259"/>
      <c r="I61" s="64"/>
      <c r="J61" s="63"/>
      <c r="L61" s="164"/>
      <c r="M61" s="164"/>
    </row>
    <row r="62" spans="1:39" s="150" customFormat="1" ht="7.95" customHeight="1" thickBot="1" x14ac:dyDescent="0.3">
      <c r="A62" s="165"/>
      <c r="B62" s="399"/>
      <c r="C62" s="400"/>
      <c r="D62" s="400"/>
      <c r="E62" s="400"/>
      <c r="F62" s="400"/>
      <c r="G62" s="400"/>
      <c r="H62" s="400"/>
      <c r="I62" s="400"/>
      <c r="J62" s="401"/>
      <c r="K62" s="172"/>
      <c r="L62" s="172"/>
      <c r="R62" s="144"/>
      <c r="S62" s="144"/>
    </row>
    <row r="63" spans="1:39" s="144" customFormat="1" ht="7.95" customHeight="1" x14ac:dyDescent="0.25">
      <c r="B63" s="85"/>
      <c r="C63" s="86"/>
      <c r="D63" s="86"/>
      <c r="E63" s="87"/>
      <c r="F63" s="88"/>
      <c r="G63" s="89"/>
      <c r="H63" s="87"/>
      <c r="I63" s="88"/>
      <c r="J63" s="71"/>
      <c r="K63" s="170"/>
      <c r="L63" s="170"/>
      <c r="M63" s="170"/>
    </row>
    <row r="64" spans="1:39" s="144" customFormat="1" x14ac:dyDescent="0.25">
      <c r="B64" s="330" t="s">
        <v>55</v>
      </c>
      <c r="C64" s="331"/>
      <c r="D64" s="331"/>
      <c r="E64" s="331"/>
      <c r="F64" s="331"/>
      <c r="G64" s="331"/>
      <c r="H64" s="331"/>
      <c r="I64" s="331"/>
      <c r="J64" s="90"/>
      <c r="K64" s="173"/>
      <c r="L64" s="183"/>
      <c r="M64" s="183"/>
      <c r="Q64" s="184"/>
    </row>
    <row r="65" spans="1:39" s="144" customFormat="1" ht="7.95" customHeight="1" x14ac:dyDescent="0.25">
      <c r="B65" s="38"/>
      <c r="C65" s="27"/>
      <c r="D65" s="27"/>
      <c r="E65" s="27"/>
      <c r="F65" s="27"/>
      <c r="G65" s="27"/>
      <c r="H65" s="40"/>
      <c r="I65" s="29"/>
      <c r="J65" s="30"/>
      <c r="L65" s="164"/>
      <c r="M65" s="164"/>
    </row>
    <row r="66" spans="1:39" s="144" customFormat="1" ht="13.2" customHeight="1" x14ac:dyDescent="0.25">
      <c r="B66" s="403" t="s">
        <v>91</v>
      </c>
      <c r="C66" s="404"/>
      <c r="D66" s="404"/>
      <c r="E66" s="405"/>
      <c r="F66" s="406"/>
      <c r="G66" s="242" t="str">
        <f>IF($F$27="J",'Anlage zum Antrag'!F97,IF($F$27="T",'Anlage zum Antrag'!F97," "))</f>
        <v xml:space="preserve"> </v>
      </c>
      <c r="H66" s="352" t="s">
        <v>57</v>
      </c>
      <c r="I66" s="402"/>
      <c r="J66" s="30"/>
      <c r="L66" s="164"/>
      <c r="M66" s="164"/>
      <c r="N66" s="170"/>
    </row>
    <row r="67" spans="1:39" s="144" customFormat="1" hidden="1" x14ac:dyDescent="0.25">
      <c r="B67" s="268">
        <f>IF(G66="",0,IF(G66&gt;=35,1,2))</f>
        <v>1</v>
      </c>
      <c r="C67" s="269"/>
      <c r="D67" s="269"/>
      <c r="E67" s="270"/>
      <c r="F67" s="282"/>
      <c r="G67" s="272"/>
      <c r="H67" s="273"/>
      <c r="I67" s="273"/>
      <c r="J67" s="30"/>
      <c r="L67" s="164"/>
      <c r="M67" s="164"/>
      <c r="N67" s="170"/>
    </row>
    <row r="68" spans="1:39" s="144" customFormat="1" ht="13.2" customHeight="1" x14ac:dyDescent="0.25">
      <c r="B68" s="207"/>
      <c r="C68" s="210" t="str">
        <f>IF(B67=2,"Der Anteil heimischer Laubbaumarten muss mindestens 35 Prozent der Bestandesfläche erreichen!","")</f>
        <v/>
      </c>
      <c r="D68" s="208"/>
      <c r="E68" s="240"/>
      <c r="F68" s="244"/>
      <c r="G68" s="241"/>
      <c r="H68" s="209"/>
      <c r="I68" s="209"/>
      <c r="J68" s="30"/>
      <c r="L68" s="164"/>
      <c r="M68" s="164"/>
      <c r="N68" s="170"/>
    </row>
    <row r="69" spans="1:39" s="144" customFormat="1" ht="7.95" customHeight="1" x14ac:dyDescent="0.25">
      <c r="B69" s="38"/>
      <c r="C69" s="27"/>
      <c r="D69" s="27"/>
      <c r="E69" s="27"/>
      <c r="F69" s="27"/>
      <c r="G69" s="27"/>
      <c r="H69" s="40"/>
      <c r="I69" s="29"/>
      <c r="J69" s="30"/>
      <c r="L69" s="164"/>
      <c r="M69" s="164"/>
      <c r="R69" s="145"/>
    </row>
    <row r="70" spans="1:39" s="144" customFormat="1" ht="24.75" customHeight="1" thickBot="1" x14ac:dyDescent="0.3">
      <c r="A70" s="164"/>
      <c r="B70" s="354" t="s">
        <v>73</v>
      </c>
      <c r="C70" s="355"/>
      <c r="D70" s="228" t="s">
        <v>80</v>
      </c>
      <c r="E70" s="356" t="s">
        <v>108</v>
      </c>
      <c r="F70" s="357"/>
      <c r="G70" s="356" t="s">
        <v>18</v>
      </c>
      <c r="H70" s="357"/>
      <c r="I70" s="229" t="s">
        <v>17</v>
      </c>
      <c r="J70" s="92"/>
      <c r="K70" s="174"/>
      <c r="L70" s="170"/>
      <c r="M70" s="170"/>
      <c r="R70" s="145"/>
    </row>
    <row r="71" spans="1:39" s="144" customFormat="1" ht="24" customHeight="1" x14ac:dyDescent="0.25">
      <c r="B71" s="94" t="str">
        <f>IF(F27="J",'Anlage zum Antrag'!B102,"")</f>
        <v/>
      </c>
      <c r="C71" s="95" t="str">
        <f>IF(ISERROR(LOOKUP(B71,$B$131:$B$149,$C$131:$C$149))," ",LOOKUP(B71,$B$131:$B$149,$C$131:$C$149))</f>
        <v xml:space="preserve"> </v>
      </c>
      <c r="D71" s="96" t="str">
        <f>IF($F$27="J",'Anlage zum Antrag'!D102,IF($F$27="T",'Anlage zum Antrag'!D102,""))</f>
        <v/>
      </c>
      <c r="E71" s="358" t="str">
        <f>IF(F27="J",'Anlage zum Antrag'!E102,"")</f>
        <v/>
      </c>
      <c r="F71" s="359"/>
      <c r="G71" s="360" t="str">
        <f>IF(ISERROR(LOOKUP(B71,$B$131:$B$149,$O$131:$O$149))," ",LOOKUP(B71,$B$131:$B$149,$O$131:$O$149))</f>
        <v xml:space="preserve"> </v>
      </c>
      <c r="H71" s="361"/>
      <c r="I71" s="97" t="str">
        <f>IF(B67=2,0,IF(ISNUMBER(G71),E71*G71," "))</f>
        <v xml:space="preserve"> </v>
      </c>
      <c r="J71" s="12"/>
      <c r="K71" s="159"/>
      <c r="L71" s="170"/>
      <c r="M71" s="170"/>
      <c r="O71" s="180"/>
      <c r="R71" s="145"/>
    </row>
    <row r="72" spans="1:39" s="144" customFormat="1" hidden="1" x14ac:dyDescent="0.25">
      <c r="B72" s="275"/>
      <c r="C72" s="276"/>
      <c r="D72" s="277"/>
      <c r="E72" s="278"/>
      <c r="F72" s="278"/>
      <c r="G72" s="279"/>
      <c r="H72" s="279"/>
      <c r="I72" s="280">
        <f>B67</f>
        <v>1</v>
      </c>
      <c r="J72" s="12"/>
      <c r="K72" s="159"/>
      <c r="L72" s="170"/>
      <c r="M72" s="170"/>
      <c r="O72" s="180"/>
      <c r="R72" s="145"/>
    </row>
    <row r="73" spans="1:39" s="144" customFormat="1" x14ac:dyDescent="0.25">
      <c r="B73" s="75"/>
      <c r="C73" s="283" t="str">
        <f>IF(G71&lt;'Anlage zum Antrag'!G102,"In der Auszahlsumme sind 470 EUR je ha pro Pflegemaßnahme gegenüber der Bewilligung abgezogen!","")</f>
        <v/>
      </c>
      <c r="D73" s="98"/>
      <c r="E73" s="98"/>
      <c r="F73" s="98"/>
      <c r="G73" s="98"/>
      <c r="H73" s="99"/>
      <c r="I73" s="100"/>
      <c r="J73" s="63"/>
      <c r="K73" s="170"/>
      <c r="L73" s="170"/>
      <c r="M73" s="170"/>
      <c r="O73" s="180"/>
    </row>
    <row r="74" spans="1:39" s="144" customFormat="1" ht="18.75" customHeight="1" x14ac:dyDescent="0.25">
      <c r="B74" s="101" t="s">
        <v>87</v>
      </c>
      <c r="C74" s="101"/>
      <c r="D74" s="101"/>
      <c r="E74" s="101"/>
      <c r="F74" s="93"/>
      <c r="G74" s="102"/>
      <c r="H74" s="103"/>
      <c r="I74" s="225">
        <f>IF(SUM(I71)=0,0,SUM(I71))</f>
        <v>0</v>
      </c>
      <c r="J74" s="104"/>
      <c r="K74" s="175"/>
      <c r="L74" s="170"/>
      <c r="M74" s="170"/>
      <c r="N74" s="145"/>
      <c r="O74" s="180"/>
      <c r="P74" s="145"/>
      <c r="Q74" s="145"/>
    </row>
    <row r="75" spans="1:39" s="170" customFormat="1" ht="6.75" customHeight="1" thickBot="1" x14ac:dyDescent="0.3">
      <c r="B75" s="236"/>
      <c r="C75" s="237"/>
      <c r="D75" s="237"/>
      <c r="E75" s="237"/>
      <c r="F75" s="386"/>
      <c r="G75" s="387"/>
      <c r="H75" s="387"/>
      <c r="I75" s="387"/>
      <c r="J75" s="223"/>
      <c r="M75" s="159"/>
      <c r="N75" s="188"/>
      <c r="O75" s="224"/>
      <c r="P75" s="188"/>
      <c r="Q75" s="188"/>
      <c r="R75" s="159"/>
      <c r="S75" s="159"/>
      <c r="T75" s="159"/>
      <c r="U75" s="159"/>
      <c r="V75" s="159"/>
      <c r="W75" s="159"/>
      <c r="X75" s="159"/>
      <c r="Y75" s="159"/>
      <c r="Z75" s="159"/>
      <c r="AA75" s="159"/>
      <c r="AB75" s="159"/>
      <c r="AC75" s="159"/>
      <c r="AD75" s="159"/>
      <c r="AE75" s="159"/>
      <c r="AF75" s="159"/>
      <c r="AG75" s="159"/>
      <c r="AH75" s="159"/>
      <c r="AI75" s="159"/>
      <c r="AJ75" s="159"/>
      <c r="AK75" s="159"/>
      <c r="AL75" s="159"/>
      <c r="AM75" s="159"/>
    </row>
    <row r="76" spans="1:39" s="144" customFormat="1" ht="7.95" customHeight="1" x14ac:dyDescent="0.25">
      <c r="B76" s="4"/>
      <c r="C76" s="5"/>
      <c r="D76" s="5"/>
      <c r="E76" s="5"/>
      <c r="F76" s="5"/>
      <c r="G76" s="5"/>
      <c r="H76" s="6"/>
      <c r="I76" s="7"/>
      <c r="J76" s="8"/>
      <c r="N76" s="145"/>
      <c r="O76" s="145"/>
      <c r="P76" s="145"/>
      <c r="Q76" s="145"/>
    </row>
    <row r="77" spans="1:39" s="144" customFormat="1" x14ac:dyDescent="0.25">
      <c r="B77" s="330" t="s">
        <v>83</v>
      </c>
      <c r="C77" s="331"/>
      <c r="D77" s="331"/>
      <c r="E77" s="331"/>
      <c r="F77" s="331"/>
      <c r="G77" s="331"/>
      <c r="H77" s="331"/>
      <c r="I77" s="331"/>
      <c r="J77" s="107"/>
      <c r="K77" s="173"/>
      <c r="M77" s="170"/>
      <c r="N77" s="188"/>
      <c r="Q77" s="184"/>
    </row>
    <row r="78" spans="1:39" s="167" customFormat="1" ht="11.4" x14ac:dyDescent="0.2">
      <c r="B78" s="108" t="s">
        <v>74</v>
      </c>
      <c r="C78" s="109"/>
      <c r="D78" s="109"/>
      <c r="E78" s="109"/>
      <c r="F78" s="109"/>
      <c r="G78" s="109"/>
      <c r="H78" s="109"/>
      <c r="I78" s="109"/>
      <c r="J78" s="110"/>
      <c r="M78" s="175"/>
      <c r="N78" s="189"/>
    </row>
    <row r="79" spans="1:39" s="144" customFormat="1" ht="7.95" customHeight="1" x14ac:dyDescent="0.25">
      <c r="B79" s="38"/>
      <c r="C79" s="27"/>
      <c r="D79" s="27"/>
      <c r="E79" s="27"/>
      <c r="F79" s="27"/>
      <c r="G79" s="27"/>
      <c r="H79" s="40"/>
      <c r="I79" s="29"/>
      <c r="J79" s="30"/>
      <c r="L79" s="164"/>
      <c r="M79" s="164"/>
    </row>
    <row r="80" spans="1:39" s="144" customFormat="1" x14ac:dyDescent="0.25">
      <c r="A80" s="159"/>
      <c r="B80" s="62" t="s">
        <v>75</v>
      </c>
      <c r="C80" s="9"/>
      <c r="D80" s="9"/>
      <c r="E80" s="111"/>
      <c r="F80" s="11"/>
      <c r="G80" s="362" t="str">
        <f>IF($F$27="J",'Anlage zum Antrag'!G111,IF($F$27="T",'Anlage zum Antrag'!G111,""))</f>
        <v/>
      </c>
      <c r="H80" s="363"/>
      <c r="I80" s="64" t="s">
        <v>88</v>
      </c>
      <c r="J80" s="12"/>
      <c r="K80" s="159"/>
      <c r="L80" s="159"/>
      <c r="M80" s="159"/>
    </row>
    <row r="81" spans="2:59" s="144" customFormat="1" ht="7.95" customHeight="1" x14ac:dyDescent="0.25">
      <c r="B81" s="38"/>
      <c r="C81" s="27"/>
      <c r="D81" s="27"/>
      <c r="E81" s="27"/>
      <c r="F81" s="27"/>
      <c r="G81" s="27"/>
      <c r="H81" s="40"/>
      <c r="I81" s="29"/>
      <c r="J81" s="30"/>
      <c r="L81" s="164"/>
      <c r="M81" s="164"/>
    </row>
    <row r="82" spans="2:59" s="144" customFormat="1" x14ac:dyDescent="0.25">
      <c r="B82" s="62" t="s">
        <v>76</v>
      </c>
      <c r="C82" s="11"/>
      <c r="D82" s="3"/>
      <c r="E82" s="9"/>
      <c r="F82" s="112"/>
      <c r="G82" s="112"/>
      <c r="H82" s="112"/>
      <c r="I82" s="65"/>
      <c r="J82" s="63"/>
      <c r="K82" s="170"/>
      <c r="L82" s="170"/>
      <c r="M82" s="170"/>
    </row>
    <row r="83" spans="2:59" s="144" customFormat="1" ht="7.95" customHeight="1" x14ac:dyDescent="0.25">
      <c r="B83" s="38"/>
      <c r="C83" s="27"/>
      <c r="D83" s="27"/>
      <c r="E83" s="27"/>
      <c r="F83" s="27"/>
      <c r="G83" s="27"/>
      <c r="H83" s="40"/>
      <c r="I83" s="29"/>
      <c r="J83" s="30"/>
      <c r="L83" s="164"/>
      <c r="M83" s="164"/>
    </row>
    <row r="84" spans="2:59" s="144" customFormat="1" ht="31.5" customHeight="1" x14ac:dyDescent="0.25">
      <c r="B84" s="113"/>
      <c r="C84" s="364"/>
      <c r="D84" s="365"/>
      <c r="E84" s="365"/>
      <c r="F84" s="365"/>
      <c r="G84" s="365"/>
      <c r="H84" s="365"/>
      <c r="I84" s="366"/>
      <c r="J84" s="63"/>
      <c r="K84" s="170"/>
      <c r="L84" s="170"/>
      <c r="M84" s="170"/>
      <c r="R84" s="161"/>
      <c r="S84" s="161"/>
    </row>
    <row r="85" spans="2:59" s="144" customFormat="1" ht="7.95" customHeight="1" x14ac:dyDescent="0.25">
      <c r="B85" s="114"/>
      <c r="C85" s="11"/>
      <c r="D85" s="3"/>
      <c r="E85" s="115"/>
      <c r="F85" s="11"/>
      <c r="G85" s="116"/>
      <c r="H85" s="116"/>
      <c r="I85" s="116"/>
      <c r="J85" s="63"/>
      <c r="K85" s="170"/>
      <c r="L85" s="170"/>
      <c r="M85" s="170"/>
    </row>
    <row r="86" spans="2:59" s="144" customFormat="1" ht="17.25" customHeight="1" x14ac:dyDescent="0.25">
      <c r="B86" s="101" t="s">
        <v>47</v>
      </c>
      <c r="C86" s="117"/>
      <c r="D86" s="117"/>
      <c r="E86" s="117"/>
      <c r="F86" s="117"/>
      <c r="G86" s="117"/>
      <c r="H86" s="117"/>
      <c r="I86" s="226">
        <f>IF(G80="",0,G80*2.6)</f>
        <v>0</v>
      </c>
      <c r="J86" s="19"/>
      <c r="O86" s="190"/>
    </row>
    <row r="87" spans="2:59" s="163" customFormat="1" ht="7.5" customHeight="1" thickBot="1" x14ac:dyDescent="0.3">
      <c r="B87" s="67"/>
      <c r="C87" s="68"/>
      <c r="D87" s="69"/>
      <c r="E87" s="69"/>
      <c r="F87" s="69"/>
      <c r="G87" s="69"/>
      <c r="H87" s="69"/>
      <c r="I87" s="69"/>
      <c r="J87" s="70"/>
      <c r="M87" s="161"/>
      <c r="N87" s="161"/>
      <c r="O87" s="179"/>
      <c r="P87" s="161"/>
      <c r="Q87" s="161"/>
      <c r="R87" s="144"/>
      <c r="S87" s="144"/>
      <c r="T87" s="161"/>
      <c r="U87" s="161"/>
      <c r="V87" s="161"/>
      <c r="W87" s="161"/>
      <c r="X87" s="161"/>
      <c r="Y87" s="161"/>
      <c r="Z87" s="161"/>
      <c r="AA87" s="161"/>
      <c r="AB87" s="161"/>
      <c r="AC87" s="161"/>
      <c r="AD87" s="161"/>
      <c r="AE87" s="161"/>
      <c r="AF87" s="161"/>
      <c r="AG87" s="161"/>
      <c r="AH87" s="161"/>
      <c r="AI87" s="161"/>
      <c r="AJ87" s="161"/>
      <c r="AK87" s="161"/>
      <c r="AL87" s="161"/>
      <c r="AM87" s="161"/>
    </row>
    <row r="88" spans="2:59" s="164" customFormat="1" ht="7.95" customHeight="1" thickBot="1" x14ac:dyDescent="0.3">
      <c r="B88" s="22"/>
      <c r="C88" s="21"/>
      <c r="D88" s="23"/>
      <c r="E88" s="23"/>
      <c r="F88" s="23"/>
      <c r="G88" s="23"/>
      <c r="H88" s="23"/>
      <c r="I88" s="23"/>
      <c r="J88" s="22"/>
      <c r="M88" s="144"/>
      <c r="N88" s="144"/>
      <c r="O88" s="180"/>
      <c r="P88" s="144"/>
      <c r="Q88" s="144"/>
      <c r="R88" s="144"/>
      <c r="S88" s="144"/>
      <c r="T88" s="144"/>
      <c r="U88" s="144"/>
      <c r="V88" s="144"/>
      <c r="W88" s="144"/>
      <c r="X88" s="144"/>
      <c r="Y88" s="144"/>
      <c r="Z88" s="144"/>
      <c r="AA88" s="144"/>
      <c r="AB88" s="144"/>
      <c r="AC88" s="144"/>
      <c r="AD88" s="144"/>
      <c r="AE88" s="144"/>
      <c r="AF88" s="144"/>
      <c r="AG88" s="144"/>
      <c r="AH88" s="144"/>
      <c r="AI88" s="144"/>
      <c r="AJ88" s="144"/>
      <c r="AK88" s="144"/>
    </row>
    <row r="89" spans="2:59" s="164" customFormat="1" ht="7.95" customHeight="1" x14ac:dyDescent="0.25">
      <c r="B89" s="25"/>
      <c r="C89" s="21"/>
      <c r="D89" s="23"/>
      <c r="E89" s="23"/>
      <c r="F89" s="23"/>
      <c r="G89" s="23"/>
      <c r="H89" s="23"/>
      <c r="I89" s="23"/>
      <c r="J89" s="24"/>
      <c r="L89" s="170"/>
      <c r="M89" s="144"/>
      <c r="N89" s="144"/>
      <c r="O89" s="180"/>
      <c r="P89" s="144"/>
      <c r="Q89" s="144"/>
      <c r="R89" s="144"/>
      <c r="S89" s="144"/>
      <c r="T89" s="144"/>
      <c r="U89" s="144"/>
      <c r="V89" s="144"/>
      <c r="W89" s="144"/>
      <c r="X89" s="144"/>
      <c r="Y89" s="144"/>
      <c r="Z89" s="144"/>
      <c r="AA89" s="144"/>
      <c r="AB89" s="144"/>
      <c r="AC89" s="144"/>
      <c r="AD89" s="144"/>
      <c r="AE89" s="144"/>
      <c r="AF89" s="144"/>
      <c r="AG89" s="144"/>
      <c r="AH89" s="144"/>
      <c r="AI89" s="144"/>
      <c r="AJ89" s="144"/>
      <c r="AK89" s="144"/>
    </row>
    <row r="90" spans="2:59" s="144" customFormat="1" x14ac:dyDescent="0.25">
      <c r="B90" s="196" t="s">
        <v>36</v>
      </c>
      <c r="C90" s="197"/>
      <c r="D90" s="197"/>
      <c r="E90" s="197"/>
      <c r="F90" s="197"/>
      <c r="G90" s="197"/>
      <c r="H90" s="197"/>
      <c r="I90" s="197"/>
      <c r="J90" s="63"/>
      <c r="K90" s="170"/>
      <c r="L90" s="164"/>
      <c r="O90" s="180"/>
    </row>
    <row r="91" spans="2:59" s="144" customFormat="1" ht="7.95" customHeight="1" x14ac:dyDescent="0.25">
      <c r="B91" s="38"/>
      <c r="C91" s="118"/>
      <c r="D91" s="119"/>
      <c r="E91" s="120"/>
      <c r="F91" s="120"/>
      <c r="G91" s="119"/>
      <c r="H91" s="119"/>
      <c r="I91" s="119"/>
      <c r="J91" s="30"/>
      <c r="K91" s="164"/>
      <c r="L91" s="164"/>
      <c r="O91" s="180"/>
      <c r="AL91" s="164"/>
      <c r="AM91" s="164"/>
      <c r="AN91" s="164"/>
      <c r="AO91" s="164"/>
      <c r="AP91" s="164"/>
      <c r="AQ91" s="164"/>
      <c r="AR91" s="164"/>
      <c r="AS91" s="164"/>
      <c r="AT91" s="164"/>
      <c r="AU91" s="164"/>
      <c r="AV91" s="164"/>
      <c r="AW91" s="164"/>
      <c r="AX91" s="164"/>
      <c r="AY91" s="164"/>
      <c r="AZ91" s="164"/>
      <c r="BA91" s="164"/>
      <c r="BB91" s="164"/>
      <c r="BC91" s="164"/>
      <c r="BD91" s="164"/>
      <c r="BE91" s="164"/>
      <c r="BF91" s="164"/>
      <c r="BG91" s="164"/>
    </row>
    <row r="92" spans="2:59" s="144" customFormat="1" x14ac:dyDescent="0.25">
      <c r="B92" s="38" t="s">
        <v>23</v>
      </c>
      <c r="C92" s="119"/>
      <c r="D92" s="119"/>
      <c r="E92" s="332">
        <f>IF($F$27="J",'Anlage zum Antrag'!E129,0)</f>
        <v>0</v>
      </c>
      <c r="F92" s="333" t="s">
        <v>21</v>
      </c>
      <c r="G92" s="119" t="s">
        <v>21</v>
      </c>
      <c r="H92" s="367">
        <f>IF($P$27="J",G85,IF(ISBLANK('Anlage zum Antrag'!E129),"",MIN('Anlage zum Antrag'!E125*375,'Anlage zum Antrag'!E127*7.5,E94*375,E96*7.5)))</f>
        <v>0</v>
      </c>
      <c r="I92" s="368"/>
      <c r="J92" s="30"/>
      <c r="K92" s="164"/>
      <c r="L92" s="164"/>
      <c r="O92" s="180"/>
      <c r="P92" s="168"/>
      <c r="Q92" s="168"/>
      <c r="AL92" s="164"/>
      <c r="AM92" s="164"/>
      <c r="AN92" s="164"/>
      <c r="AO92" s="164"/>
      <c r="AP92" s="164"/>
      <c r="AQ92" s="164"/>
      <c r="AR92" s="164"/>
      <c r="AS92" s="164"/>
      <c r="AT92" s="164"/>
      <c r="AU92" s="164"/>
      <c r="AV92" s="164"/>
      <c r="AW92" s="164"/>
      <c r="AX92" s="164"/>
      <c r="AY92" s="164"/>
      <c r="AZ92" s="164"/>
      <c r="BA92" s="164"/>
      <c r="BB92" s="164"/>
      <c r="BC92" s="164"/>
      <c r="BD92" s="164"/>
      <c r="BE92" s="164"/>
      <c r="BF92" s="164"/>
      <c r="BG92" s="164"/>
    </row>
    <row r="93" spans="2:59" s="144" customFormat="1" ht="6" customHeight="1" x14ac:dyDescent="0.25">
      <c r="B93" s="38"/>
      <c r="C93" s="118"/>
      <c r="D93" s="119"/>
      <c r="E93" s="120"/>
      <c r="F93" s="120"/>
      <c r="G93" s="119"/>
      <c r="H93" s="119"/>
      <c r="I93" s="119"/>
      <c r="J93" s="30"/>
      <c r="K93" s="164"/>
      <c r="L93" s="164"/>
      <c r="O93" s="180"/>
      <c r="AL93" s="164"/>
      <c r="AM93" s="164"/>
      <c r="AN93" s="164"/>
      <c r="AO93" s="164"/>
      <c r="AP93" s="164"/>
      <c r="AQ93" s="164"/>
      <c r="AR93" s="164"/>
      <c r="AS93" s="164"/>
      <c r="AT93" s="164"/>
      <c r="AU93" s="164"/>
      <c r="AV93" s="164"/>
      <c r="AW93" s="164"/>
      <c r="AX93" s="164"/>
      <c r="AY93" s="164"/>
      <c r="AZ93" s="164"/>
      <c r="BA93" s="164"/>
      <c r="BB93" s="164"/>
      <c r="BC93" s="164"/>
      <c r="BD93" s="164"/>
      <c r="BE93" s="164"/>
      <c r="BF93" s="164"/>
      <c r="BG93" s="164"/>
    </row>
    <row r="94" spans="2:59" s="144" customFormat="1" x14ac:dyDescent="0.25">
      <c r="B94" s="38" t="s">
        <v>95</v>
      </c>
      <c r="C94" s="119"/>
      <c r="D94" s="119"/>
      <c r="E94" s="332">
        <f>IF($F$27="J",'Anlage zum Antrag'!E125,0)</f>
        <v>0</v>
      </c>
      <c r="F94" s="333" t="s">
        <v>21</v>
      </c>
      <c r="G94" s="119" t="s">
        <v>94</v>
      </c>
      <c r="H94" s="121"/>
      <c r="I94" s="121"/>
      <c r="J94" s="30"/>
      <c r="K94" s="164"/>
      <c r="L94" s="164"/>
      <c r="O94" s="180"/>
      <c r="AL94" s="164"/>
      <c r="AM94" s="164"/>
      <c r="AN94" s="164"/>
      <c r="AO94" s="164"/>
      <c r="AP94" s="164"/>
      <c r="AQ94" s="164"/>
      <c r="AR94" s="164"/>
      <c r="AS94" s="164"/>
      <c r="AT94" s="164"/>
      <c r="AU94" s="164"/>
      <c r="AV94" s="164"/>
      <c r="AW94" s="164"/>
      <c r="AX94" s="164"/>
      <c r="AY94" s="164"/>
      <c r="AZ94" s="164"/>
      <c r="BA94" s="164"/>
      <c r="BB94" s="164"/>
      <c r="BC94" s="164"/>
      <c r="BD94" s="164"/>
      <c r="BE94" s="164"/>
      <c r="BF94" s="164"/>
      <c r="BG94" s="164"/>
    </row>
    <row r="95" spans="2:59" s="144" customFormat="1" ht="6" customHeight="1" x14ac:dyDescent="0.25">
      <c r="B95" s="38"/>
      <c r="C95" s="119"/>
      <c r="D95" s="119"/>
      <c r="E95" s="122"/>
      <c r="F95" s="122"/>
      <c r="G95" s="119"/>
      <c r="H95" s="121"/>
      <c r="I95" s="121"/>
      <c r="J95" s="30"/>
      <c r="K95" s="164"/>
      <c r="L95" s="164"/>
      <c r="O95" s="180"/>
      <c r="AL95" s="164"/>
      <c r="AM95" s="164"/>
      <c r="AN95" s="164"/>
      <c r="AO95" s="164"/>
      <c r="AP95" s="164"/>
      <c r="AQ95" s="164"/>
      <c r="AR95" s="164"/>
      <c r="AS95" s="164"/>
      <c r="AT95" s="164"/>
      <c r="AU95" s="164"/>
      <c r="AV95" s="164"/>
      <c r="AW95" s="164"/>
      <c r="AX95" s="164"/>
      <c r="AY95" s="164"/>
      <c r="AZ95" s="164"/>
      <c r="BA95" s="164"/>
      <c r="BB95" s="164"/>
      <c r="BC95" s="164"/>
      <c r="BD95" s="164"/>
      <c r="BE95" s="164"/>
      <c r="BF95" s="164"/>
      <c r="BG95" s="164"/>
    </row>
    <row r="96" spans="2:59" s="144" customFormat="1" x14ac:dyDescent="0.25">
      <c r="B96" s="38" t="s">
        <v>24</v>
      </c>
      <c r="C96" s="119"/>
      <c r="D96" s="119"/>
      <c r="E96" s="332">
        <f>IF($F$27="J",'Anlage zum Antrag'!E127,0)</f>
        <v>0</v>
      </c>
      <c r="F96" s="333" t="s">
        <v>21</v>
      </c>
      <c r="G96" s="119" t="s">
        <v>14</v>
      </c>
      <c r="H96" s="121"/>
      <c r="I96" s="121"/>
      <c r="J96" s="30"/>
      <c r="K96" s="164"/>
      <c r="L96" s="164"/>
      <c r="O96" s="180"/>
      <c r="S96" s="191"/>
      <c r="AL96" s="164"/>
      <c r="AM96" s="164"/>
      <c r="AN96" s="164"/>
      <c r="AO96" s="164"/>
      <c r="AP96" s="164"/>
      <c r="AQ96" s="164"/>
      <c r="AR96" s="164"/>
      <c r="AS96" s="164"/>
      <c r="AT96" s="164"/>
      <c r="AU96" s="164"/>
      <c r="AV96" s="164"/>
      <c r="AW96" s="164"/>
      <c r="AX96" s="164"/>
      <c r="AY96" s="164"/>
      <c r="AZ96" s="164"/>
      <c r="BA96" s="164"/>
      <c r="BB96" s="164"/>
      <c r="BC96" s="164"/>
      <c r="BD96" s="164"/>
      <c r="BE96" s="164"/>
      <c r="BF96" s="164"/>
      <c r="BG96" s="164"/>
    </row>
    <row r="97" spans="1:59" s="144" customFormat="1" ht="6" customHeight="1" x14ac:dyDescent="0.25">
      <c r="B97" s="38"/>
      <c r="C97" s="118"/>
      <c r="D97" s="119"/>
      <c r="E97" s="120"/>
      <c r="F97" s="120"/>
      <c r="G97" s="119"/>
      <c r="H97" s="119"/>
      <c r="I97" s="119"/>
      <c r="J97" s="30"/>
      <c r="K97" s="164"/>
      <c r="L97" s="164"/>
      <c r="O97" s="180"/>
      <c r="AL97" s="164"/>
      <c r="AM97" s="164"/>
      <c r="AN97" s="164"/>
      <c r="AO97" s="164"/>
      <c r="AP97" s="164"/>
      <c r="AQ97" s="164"/>
      <c r="AR97" s="164"/>
      <c r="AS97" s="164"/>
      <c r="AT97" s="164"/>
      <c r="AU97" s="164"/>
      <c r="AV97" s="164"/>
      <c r="AW97" s="164"/>
      <c r="AX97" s="164"/>
      <c r="AY97" s="164"/>
      <c r="AZ97" s="164"/>
      <c r="BA97" s="164"/>
      <c r="BB97" s="164"/>
      <c r="BC97" s="164"/>
      <c r="BD97" s="164"/>
      <c r="BE97" s="164"/>
      <c r="BF97" s="164"/>
      <c r="BG97" s="164"/>
    </row>
    <row r="98" spans="1:59" s="144" customFormat="1" x14ac:dyDescent="0.25">
      <c r="B98" s="38"/>
      <c r="C98" s="118"/>
      <c r="D98" s="119"/>
      <c r="E98" s="120"/>
      <c r="F98" s="120"/>
      <c r="G98" s="119"/>
      <c r="H98" s="119"/>
      <c r="I98" s="119"/>
      <c r="J98" s="30"/>
      <c r="K98" s="164"/>
      <c r="L98" s="164"/>
      <c r="O98" s="180"/>
      <c r="AL98" s="164"/>
      <c r="AM98" s="164"/>
      <c r="AN98" s="164"/>
      <c r="AO98" s="164"/>
      <c r="AP98" s="164"/>
      <c r="AQ98" s="164"/>
      <c r="AR98" s="164"/>
      <c r="AS98" s="164"/>
      <c r="AT98" s="164"/>
      <c r="AU98" s="164"/>
      <c r="AV98" s="164"/>
      <c r="AW98" s="164"/>
      <c r="AX98" s="164"/>
      <c r="AY98" s="164"/>
      <c r="AZ98" s="164"/>
      <c r="BA98" s="164"/>
      <c r="BB98" s="164"/>
      <c r="BC98" s="164"/>
      <c r="BD98" s="164"/>
      <c r="BE98" s="164"/>
      <c r="BF98" s="164"/>
      <c r="BG98" s="164"/>
    </row>
    <row r="99" spans="1:59" s="144" customFormat="1" ht="7.5" customHeight="1" thickBot="1" x14ac:dyDescent="0.3">
      <c r="B99" s="18"/>
      <c r="C99" s="204"/>
      <c r="D99" s="204"/>
      <c r="E99" s="204"/>
      <c r="F99" s="204"/>
      <c r="G99" s="204"/>
      <c r="H99" s="284"/>
      <c r="I99" s="285"/>
      <c r="J99" s="19"/>
      <c r="K99" s="164"/>
      <c r="M99" s="167"/>
      <c r="O99" s="180"/>
      <c r="R99" s="167"/>
      <c r="S99" s="191"/>
      <c r="AL99" s="164"/>
      <c r="AN99" s="164"/>
      <c r="AO99" s="164"/>
      <c r="AP99" s="164"/>
      <c r="AQ99" s="164"/>
      <c r="AR99" s="164"/>
      <c r="AS99" s="164"/>
      <c r="AT99" s="164"/>
      <c r="AU99" s="164"/>
      <c r="AV99" s="164"/>
      <c r="AW99" s="164"/>
      <c r="AX99" s="164"/>
      <c r="AY99" s="164"/>
      <c r="AZ99" s="150"/>
      <c r="BA99" s="150"/>
      <c r="BB99" s="150"/>
      <c r="BC99" s="150"/>
      <c r="BD99" s="150"/>
      <c r="BE99" s="150"/>
      <c r="BF99" s="150"/>
      <c r="BG99" s="177"/>
    </row>
    <row r="100" spans="1:59" s="164" customFormat="1" x14ac:dyDescent="0.25">
      <c r="B100" s="25"/>
      <c r="C100" s="21"/>
      <c r="D100" s="23"/>
      <c r="E100" s="23"/>
      <c r="F100" s="23"/>
      <c r="G100" s="23"/>
      <c r="H100" s="23"/>
      <c r="I100" s="23"/>
      <c r="J100" s="24"/>
      <c r="L100" s="170"/>
      <c r="M100" s="144"/>
      <c r="N100" s="144"/>
      <c r="O100" s="180"/>
      <c r="P100" s="144"/>
      <c r="Q100" s="144"/>
      <c r="R100" s="167"/>
      <c r="S100" s="191"/>
      <c r="T100" s="144"/>
      <c r="U100" s="144"/>
      <c r="V100" s="144"/>
      <c r="W100" s="144"/>
      <c r="X100" s="144"/>
      <c r="Y100" s="144"/>
      <c r="Z100" s="144"/>
      <c r="AA100" s="144"/>
      <c r="AB100" s="144"/>
      <c r="AC100" s="144"/>
      <c r="AD100" s="144"/>
      <c r="AE100" s="144"/>
      <c r="AF100" s="144"/>
      <c r="AG100" s="144"/>
      <c r="AH100" s="144"/>
      <c r="AI100" s="144"/>
      <c r="AJ100" s="144"/>
      <c r="AK100" s="144"/>
      <c r="AL100" s="144"/>
      <c r="AM100" s="144"/>
    </row>
    <row r="101" spans="1:59" s="168" customFormat="1" ht="12.75" hidden="1" customHeight="1" x14ac:dyDescent="0.25">
      <c r="B101" s="124"/>
      <c r="C101" s="125" t="s">
        <v>31</v>
      </c>
      <c r="D101" s="126"/>
      <c r="E101" s="126">
        <f>IF(G12="x",1,0)</f>
        <v>0</v>
      </c>
      <c r="F101" s="126"/>
      <c r="G101" s="126">
        <f>IF(E101=0,0,E101*I101)</f>
        <v>0</v>
      </c>
      <c r="H101" s="126"/>
      <c r="I101" s="126" t="str">
        <f>F44</f>
        <v/>
      </c>
      <c r="J101" s="128"/>
      <c r="K101" s="176"/>
      <c r="M101" s="191"/>
      <c r="O101" s="144"/>
      <c r="R101" s="167"/>
      <c r="S101" s="191"/>
    </row>
    <row r="102" spans="1:59" s="168" customFormat="1" ht="12.75" hidden="1" customHeight="1" x14ac:dyDescent="0.25">
      <c r="B102" s="124"/>
      <c r="C102" s="129"/>
      <c r="D102" s="126"/>
      <c r="E102" s="130"/>
      <c r="F102" s="126"/>
      <c r="G102" s="126"/>
      <c r="H102" s="130"/>
      <c r="I102" s="130"/>
      <c r="J102" s="128"/>
      <c r="K102" s="176"/>
      <c r="M102" s="191"/>
      <c r="O102" s="144"/>
      <c r="S102" s="191"/>
    </row>
    <row r="103" spans="1:59" s="168" customFormat="1" ht="12.75" hidden="1" customHeight="1" x14ac:dyDescent="0.25">
      <c r="B103" s="124"/>
      <c r="C103" s="125" t="s">
        <v>48</v>
      </c>
      <c r="D103" s="126"/>
      <c r="E103" s="126">
        <f>IF(G14="x",1,IF(G16="x",1,0))</f>
        <v>0</v>
      </c>
      <c r="F103" s="126"/>
      <c r="G103" s="126">
        <f>IF(E103=0,0,E103*I103)</f>
        <v>0</v>
      </c>
      <c r="H103" s="126"/>
      <c r="I103" s="126">
        <f>I74+I86</f>
        <v>0</v>
      </c>
      <c r="J103" s="128"/>
      <c r="K103" s="176"/>
      <c r="M103" s="191"/>
      <c r="O103" s="144"/>
      <c r="P103" s="144"/>
      <c r="Q103" s="144"/>
      <c r="S103" s="191"/>
    </row>
    <row r="104" spans="1:59" s="168" customFormat="1" ht="12.75" hidden="1" customHeight="1" x14ac:dyDescent="0.25">
      <c r="B104" s="124"/>
      <c r="C104" s="131"/>
      <c r="D104" s="126"/>
      <c r="E104" s="132"/>
      <c r="F104" s="126"/>
      <c r="G104" s="126"/>
      <c r="H104" s="132"/>
      <c r="I104" s="126"/>
      <c r="J104" s="128"/>
      <c r="K104" s="176"/>
      <c r="M104" s="191"/>
      <c r="O104" s="144"/>
      <c r="P104" s="144"/>
      <c r="Q104" s="144"/>
      <c r="S104" s="191"/>
    </row>
    <row r="105" spans="1:59" s="168" customFormat="1" ht="12.75" hidden="1" customHeight="1" x14ac:dyDescent="0.25">
      <c r="B105" s="124"/>
      <c r="C105" s="125" t="s">
        <v>32</v>
      </c>
      <c r="D105" s="126"/>
      <c r="E105" s="126">
        <f>IF(G18="x",1,0)</f>
        <v>0</v>
      </c>
      <c r="F105" s="126"/>
      <c r="G105" s="126">
        <f>IF(E105=0,0,E105*I105)</f>
        <v>0</v>
      </c>
      <c r="H105" s="126"/>
      <c r="I105" s="126">
        <f>H92</f>
        <v>0</v>
      </c>
      <c r="J105" s="128"/>
      <c r="K105" s="176"/>
      <c r="M105" s="191"/>
      <c r="S105" s="191"/>
    </row>
    <row r="106" spans="1:59" s="168" customFormat="1" ht="12.75" hidden="1" customHeight="1" x14ac:dyDescent="0.25">
      <c r="B106" s="124"/>
      <c r="C106" s="123"/>
      <c r="D106" s="123"/>
      <c r="E106" s="123"/>
      <c r="F106" s="123"/>
      <c r="G106" s="123"/>
      <c r="H106" s="133"/>
      <c r="I106" s="127"/>
      <c r="J106" s="128"/>
      <c r="K106" s="176"/>
      <c r="M106" s="191"/>
      <c r="S106" s="191"/>
    </row>
    <row r="107" spans="1:59" s="150" customFormat="1" ht="19.5" customHeight="1" x14ac:dyDescent="0.25">
      <c r="A107" s="169"/>
      <c r="B107" s="227" t="s">
        <v>34</v>
      </c>
      <c r="C107" s="9"/>
      <c r="D107" s="9"/>
      <c r="E107" s="235"/>
      <c r="F107" s="9"/>
      <c r="G107" s="9"/>
      <c r="H107" s="370">
        <f>SUM(G101:G105)</f>
        <v>0</v>
      </c>
      <c r="I107" s="371"/>
      <c r="J107" s="134"/>
      <c r="K107" s="177"/>
      <c r="M107" s="192"/>
      <c r="N107" s="168"/>
      <c r="O107" s="168"/>
      <c r="P107" s="168"/>
      <c r="Q107" s="168"/>
      <c r="R107" s="161"/>
      <c r="S107" s="161"/>
      <c r="T107" s="168"/>
      <c r="U107" s="168"/>
      <c r="V107" s="168"/>
      <c r="W107" s="168"/>
      <c r="X107" s="168"/>
      <c r="Y107" s="168"/>
      <c r="Z107" s="168"/>
      <c r="AA107" s="168"/>
      <c r="AB107" s="168"/>
      <c r="AC107" s="168"/>
      <c r="AD107" s="168"/>
      <c r="AE107" s="168"/>
      <c r="AF107" s="168"/>
      <c r="AG107" s="168"/>
      <c r="AH107" s="168"/>
      <c r="AI107" s="168"/>
      <c r="AJ107" s="168"/>
      <c r="AK107" s="168"/>
      <c r="AL107" s="168"/>
      <c r="AM107" s="168"/>
      <c r="AN107" s="168"/>
      <c r="AO107" s="168"/>
      <c r="AP107" s="168"/>
      <c r="AQ107" s="168"/>
      <c r="AR107" s="168"/>
      <c r="AS107" s="168"/>
      <c r="AT107" s="168"/>
      <c r="AU107" s="168"/>
      <c r="AV107" s="168"/>
      <c r="AW107" s="168"/>
      <c r="AX107" s="168"/>
      <c r="AY107" s="168"/>
      <c r="AZ107" s="168"/>
      <c r="BA107" s="168"/>
      <c r="BB107" s="168"/>
      <c r="BC107" s="168"/>
      <c r="BD107" s="168"/>
      <c r="BE107" s="168"/>
      <c r="BF107" s="168"/>
      <c r="BG107" s="168"/>
    </row>
    <row r="108" spans="1:59" s="150" customFormat="1" ht="13.2" customHeight="1" x14ac:dyDescent="0.25">
      <c r="A108" s="169"/>
      <c r="B108" s="408" t="s">
        <v>109</v>
      </c>
      <c r="C108" s="409"/>
      <c r="D108" s="409"/>
      <c r="E108" s="409"/>
      <c r="F108" s="409"/>
      <c r="G108" s="409"/>
      <c r="H108" s="409"/>
      <c r="I108" s="84"/>
      <c r="J108" s="134"/>
      <c r="K108" s="177"/>
      <c r="M108" s="192"/>
      <c r="N108" s="168"/>
      <c r="O108" s="168"/>
      <c r="P108" s="168"/>
      <c r="Q108" s="168"/>
      <c r="R108" s="144"/>
      <c r="S108" s="144"/>
      <c r="T108" s="168"/>
      <c r="U108" s="168"/>
      <c r="V108" s="168"/>
      <c r="W108" s="168"/>
      <c r="X108" s="168"/>
      <c r="Y108" s="168"/>
      <c r="Z108" s="168"/>
      <c r="AA108" s="168"/>
      <c r="AB108" s="168"/>
      <c r="AC108" s="168"/>
      <c r="AD108" s="168"/>
      <c r="AE108" s="168"/>
      <c r="AF108" s="168"/>
      <c r="AG108" s="168"/>
      <c r="AH108" s="168"/>
      <c r="AI108" s="168"/>
      <c r="AJ108" s="168"/>
      <c r="AK108" s="168"/>
      <c r="AL108" s="168"/>
      <c r="AM108" s="168"/>
      <c r="AN108" s="168"/>
      <c r="AO108" s="168"/>
      <c r="AP108" s="168"/>
      <c r="AQ108" s="168"/>
      <c r="AR108" s="168"/>
      <c r="AS108" s="168"/>
      <c r="AT108" s="168"/>
      <c r="AU108" s="168"/>
      <c r="AV108" s="168"/>
      <c r="AW108" s="168"/>
      <c r="AX108" s="168"/>
      <c r="AY108" s="168"/>
      <c r="AZ108" s="168"/>
      <c r="BA108" s="168"/>
      <c r="BB108" s="168"/>
      <c r="BC108" s="168"/>
      <c r="BD108" s="168"/>
      <c r="BE108" s="168"/>
      <c r="BF108" s="168"/>
      <c r="BG108" s="168"/>
    </row>
    <row r="109" spans="1:59" s="150" customFormat="1" x14ac:dyDescent="0.25">
      <c r="A109" s="169"/>
      <c r="B109" s="408"/>
      <c r="C109" s="409"/>
      <c r="D109" s="409"/>
      <c r="E109" s="409"/>
      <c r="F109" s="409"/>
      <c r="G109" s="409"/>
      <c r="H109" s="409"/>
      <c r="I109" s="84"/>
      <c r="J109" s="134"/>
      <c r="K109" s="177"/>
      <c r="M109" s="192"/>
      <c r="N109" s="191"/>
      <c r="O109" s="168"/>
      <c r="P109" s="168"/>
      <c r="Q109" s="168"/>
      <c r="R109" s="144"/>
      <c r="S109" s="144"/>
      <c r="T109" s="168"/>
      <c r="U109" s="168"/>
      <c r="V109" s="168"/>
      <c r="W109" s="168"/>
      <c r="X109" s="168"/>
      <c r="Y109" s="168"/>
      <c r="Z109" s="168"/>
      <c r="AA109" s="168"/>
      <c r="AB109" s="168"/>
      <c r="AC109" s="168"/>
      <c r="AD109" s="168"/>
      <c r="AE109" s="168"/>
      <c r="AF109" s="168"/>
      <c r="AG109" s="168"/>
      <c r="AH109" s="168"/>
      <c r="AI109" s="168"/>
      <c r="AJ109" s="168"/>
      <c r="AK109" s="168"/>
      <c r="AL109" s="168"/>
      <c r="AM109" s="168"/>
      <c r="AN109" s="168"/>
      <c r="AO109" s="168"/>
      <c r="AP109" s="168"/>
      <c r="AQ109" s="168"/>
      <c r="AR109" s="168"/>
      <c r="AS109" s="168"/>
      <c r="AT109" s="168"/>
      <c r="AU109" s="168"/>
      <c r="AV109" s="168"/>
      <c r="AW109" s="168"/>
      <c r="AX109" s="168"/>
      <c r="AY109" s="168"/>
      <c r="AZ109" s="168"/>
      <c r="BA109" s="168"/>
      <c r="BB109" s="168"/>
      <c r="BC109" s="168"/>
      <c r="BD109" s="168"/>
      <c r="BE109" s="168"/>
      <c r="BF109" s="168"/>
      <c r="BG109" s="168"/>
    </row>
    <row r="110" spans="1:59" s="163" customFormat="1" ht="7.5" customHeight="1" thickBot="1" x14ac:dyDescent="0.3">
      <c r="B110" s="67"/>
      <c r="C110" s="68"/>
      <c r="D110" s="69"/>
      <c r="E110" s="69"/>
      <c r="F110" s="69"/>
      <c r="G110" s="69"/>
      <c r="H110" s="69"/>
      <c r="I110" s="69"/>
      <c r="J110" s="70"/>
      <c r="M110" s="161"/>
      <c r="N110" s="161"/>
      <c r="O110" s="179"/>
      <c r="P110" s="161"/>
      <c r="Q110" s="161"/>
      <c r="R110" s="168"/>
      <c r="S110" s="144"/>
      <c r="T110" s="161"/>
      <c r="U110" s="161"/>
      <c r="V110" s="161"/>
      <c r="W110" s="161"/>
      <c r="X110" s="161"/>
      <c r="Y110" s="161"/>
      <c r="Z110" s="161"/>
      <c r="AA110" s="161"/>
      <c r="AB110" s="161"/>
      <c r="AC110" s="161"/>
      <c r="AD110" s="161"/>
      <c r="AE110" s="161"/>
      <c r="AF110" s="161"/>
      <c r="AG110" s="161"/>
      <c r="AH110" s="161"/>
      <c r="AI110" s="161"/>
      <c r="AJ110" s="161"/>
      <c r="AK110" s="161"/>
      <c r="AL110" s="161"/>
      <c r="AM110" s="161"/>
    </row>
    <row r="111" spans="1:59" s="144" customFormat="1" ht="12" customHeight="1" x14ac:dyDescent="0.25">
      <c r="B111" s="3"/>
      <c r="C111" s="3"/>
      <c r="D111" s="3"/>
      <c r="E111" s="396"/>
      <c r="F111" s="396"/>
      <c r="G111" s="396"/>
      <c r="H111" s="396"/>
      <c r="I111" s="135"/>
      <c r="J111" s="3"/>
      <c r="O111" s="180"/>
      <c r="R111" s="168"/>
      <c r="AL111" s="168"/>
      <c r="AM111" s="168"/>
    </row>
    <row r="112" spans="1:59" s="144" customFormat="1" ht="20.25" customHeight="1" x14ac:dyDescent="0.25">
      <c r="B112" s="218" t="s">
        <v>84</v>
      </c>
      <c r="C112" s="219"/>
      <c r="D112" s="220"/>
      <c r="E112" s="220"/>
      <c r="F112" s="220"/>
      <c r="G112" s="220"/>
      <c r="H112" s="220"/>
      <c r="I112" s="221" t="s">
        <v>85</v>
      </c>
      <c r="J112" s="222"/>
      <c r="O112" s="180"/>
      <c r="R112" s="168"/>
      <c r="AL112" s="168"/>
      <c r="AM112" s="168"/>
    </row>
    <row r="113" spans="1:39" s="144" customFormat="1" ht="12" customHeight="1" x14ac:dyDescent="0.25">
      <c r="B113" s="215"/>
      <c r="C113" s="212"/>
      <c r="D113" s="213"/>
      <c r="E113" s="213"/>
      <c r="F113" s="213"/>
      <c r="G113" s="213"/>
      <c r="H113" s="213"/>
      <c r="I113" s="216"/>
      <c r="J113" s="214"/>
      <c r="O113" s="180"/>
      <c r="R113" s="168"/>
      <c r="AL113" s="168"/>
      <c r="AM113" s="168"/>
    </row>
    <row r="114" spans="1:39" s="144" customFormat="1" ht="17.25" customHeight="1" x14ac:dyDescent="0.25">
      <c r="B114" s="215"/>
      <c r="C114" s="377"/>
      <c r="D114" s="378"/>
      <c r="E114" s="378"/>
      <c r="F114" s="378"/>
      <c r="G114" s="378"/>
      <c r="H114" s="379"/>
      <c r="I114" s="378"/>
      <c r="J114" s="214"/>
      <c r="O114" s="180"/>
      <c r="R114" s="168"/>
      <c r="AL114" s="168"/>
      <c r="AM114" s="168"/>
    </row>
    <row r="115" spans="1:39" s="144" customFormat="1" ht="17.25" customHeight="1" x14ac:dyDescent="0.25">
      <c r="B115" s="215"/>
      <c r="C115" s="377"/>
      <c r="D115" s="378"/>
      <c r="E115" s="378"/>
      <c r="F115" s="378"/>
      <c r="G115" s="378"/>
      <c r="H115" s="379"/>
      <c r="I115" s="378"/>
      <c r="J115" s="214"/>
      <c r="AL115" s="168"/>
      <c r="AM115" s="168"/>
    </row>
    <row r="116" spans="1:39" s="144" customFormat="1" ht="17.25" customHeight="1" x14ac:dyDescent="0.25">
      <c r="B116" s="215"/>
      <c r="C116" s="407"/>
      <c r="D116" s="376"/>
      <c r="E116" s="376"/>
      <c r="F116" s="376"/>
      <c r="G116" s="376"/>
      <c r="H116" s="375"/>
      <c r="I116" s="376"/>
      <c r="J116" s="214"/>
      <c r="AL116" s="168"/>
      <c r="AM116" s="168"/>
    </row>
    <row r="117" spans="1:39" s="144" customFormat="1" ht="17.25" customHeight="1" x14ac:dyDescent="0.25">
      <c r="B117" s="215"/>
      <c r="C117" s="407"/>
      <c r="D117" s="376"/>
      <c r="E117" s="376"/>
      <c r="F117" s="376"/>
      <c r="G117" s="376"/>
      <c r="H117" s="375"/>
      <c r="I117" s="376"/>
      <c r="J117" s="214"/>
      <c r="AL117" s="168"/>
      <c r="AM117" s="168"/>
    </row>
    <row r="118" spans="1:39" s="144" customFormat="1" ht="17.25" customHeight="1" x14ac:dyDescent="0.25">
      <c r="B118" s="215"/>
      <c r="C118" s="407"/>
      <c r="D118" s="376"/>
      <c r="E118" s="376"/>
      <c r="F118" s="376"/>
      <c r="G118" s="376"/>
      <c r="H118" s="375"/>
      <c r="I118" s="376"/>
      <c r="J118" s="214"/>
      <c r="AL118" s="168"/>
      <c r="AM118" s="168"/>
    </row>
    <row r="119" spans="1:39" s="144" customFormat="1" ht="17.25" customHeight="1" x14ac:dyDescent="0.25">
      <c r="B119" s="217"/>
      <c r="C119" s="407"/>
      <c r="D119" s="376"/>
      <c r="E119" s="376"/>
      <c r="F119" s="376"/>
      <c r="G119" s="376"/>
      <c r="H119" s="375"/>
      <c r="I119" s="376"/>
      <c r="J119" s="214"/>
      <c r="AL119" s="168"/>
      <c r="AM119" s="168"/>
    </row>
    <row r="120" spans="1:39" s="144" customFormat="1" ht="12" customHeight="1" thickBot="1" x14ac:dyDescent="0.3">
      <c r="B120" s="217"/>
      <c r="C120" s="212"/>
      <c r="D120" s="301"/>
      <c r="E120" s="301"/>
      <c r="F120" s="301"/>
      <c r="G120" s="301"/>
      <c r="H120" s="213"/>
      <c r="I120" s="301"/>
      <c r="J120" s="214"/>
      <c r="AL120" s="168"/>
      <c r="AM120" s="168"/>
    </row>
    <row r="121" spans="1:39" s="144" customFormat="1" ht="7.5" customHeight="1" x14ac:dyDescent="0.25">
      <c r="B121" s="20"/>
      <c r="C121" s="302"/>
      <c r="D121" s="302"/>
      <c r="E121" s="302"/>
      <c r="F121" s="302"/>
      <c r="G121" s="302"/>
      <c r="H121" s="303"/>
      <c r="I121" s="304"/>
      <c r="J121" s="305"/>
      <c r="N121" s="191"/>
      <c r="O121" s="168"/>
      <c r="P121" s="168"/>
      <c r="Q121" s="168"/>
    </row>
    <row r="122" spans="1:39" s="144" customFormat="1" x14ac:dyDescent="0.25">
      <c r="A122" s="164"/>
      <c r="B122" s="33" t="s">
        <v>4</v>
      </c>
      <c r="C122" s="119"/>
      <c r="D122" s="119"/>
      <c r="E122" s="119"/>
      <c r="F122" s="119"/>
      <c r="G122" s="119"/>
      <c r="H122" s="119"/>
      <c r="I122" s="119"/>
      <c r="J122" s="30"/>
      <c r="K122" s="164"/>
      <c r="L122" s="164"/>
    </row>
    <row r="123" spans="1:39" s="144" customFormat="1" x14ac:dyDescent="0.25">
      <c r="A123" s="164"/>
      <c r="B123" s="33"/>
      <c r="C123" s="119"/>
      <c r="D123" s="119"/>
      <c r="E123" s="119"/>
      <c r="F123" s="119"/>
      <c r="G123" s="119"/>
      <c r="H123" s="119"/>
      <c r="I123" s="119"/>
      <c r="J123" s="30"/>
      <c r="K123" s="164"/>
      <c r="L123" s="164"/>
    </row>
    <row r="124" spans="1:39" s="144" customFormat="1" x14ac:dyDescent="0.25">
      <c r="A124" s="164"/>
      <c r="B124" s="33"/>
      <c r="C124" s="137" t="s">
        <v>20</v>
      </c>
      <c r="D124" s="138"/>
      <c r="E124" s="139"/>
      <c r="F124" s="119"/>
      <c r="G124" s="76"/>
      <c r="H124" s="76"/>
      <c r="I124" s="76"/>
      <c r="J124" s="30"/>
      <c r="K124" s="164"/>
      <c r="L124" s="164"/>
    </row>
    <row r="125" spans="1:39" s="144" customFormat="1" ht="11.25" customHeight="1" x14ac:dyDescent="0.25">
      <c r="B125" s="13"/>
      <c r="C125" s="136"/>
      <c r="D125" s="136"/>
      <c r="E125" s="136"/>
      <c r="F125" s="136"/>
      <c r="G125" s="369"/>
      <c r="H125" s="369"/>
      <c r="I125" s="369"/>
      <c r="J125" s="17"/>
    </row>
    <row r="126" spans="1:39" x14ac:dyDescent="0.25">
      <c r="H126" s="154"/>
      <c r="I126" s="157"/>
      <c r="L126" s="144"/>
      <c r="M126" s="144"/>
      <c r="N126" s="144"/>
    </row>
    <row r="127" spans="1:39" hidden="1" x14ac:dyDescent="0.25"/>
    <row r="128" spans="1:39" s="144" customFormat="1" hidden="1" x14ac:dyDescent="0.25">
      <c r="C128" s="145" t="s">
        <v>37</v>
      </c>
      <c r="D128" s="145"/>
      <c r="E128" s="145"/>
      <c r="F128" s="145"/>
      <c r="G128" s="146"/>
      <c r="H128" s="146"/>
      <c r="I128" s="146"/>
      <c r="M128" s="146"/>
      <c r="N128" s="146"/>
    </row>
    <row r="129" spans="2:19" s="144" customFormat="1" hidden="1" x14ac:dyDescent="0.25">
      <c r="C129" s="145"/>
      <c r="D129" s="145"/>
      <c r="E129" s="145"/>
      <c r="F129" s="145"/>
      <c r="G129" s="146"/>
      <c r="H129" s="146"/>
      <c r="I129" s="146"/>
      <c r="M129" s="146"/>
      <c r="N129" s="146"/>
    </row>
    <row r="130" spans="2:19" s="144" customFormat="1" hidden="1" x14ac:dyDescent="0.25">
      <c r="C130" s="145" t="s">
        <v>38</v>
      </c>
      <c r="D130" s="145"/>
      <c r="E130" s="145"/>
      <c r="F130" s="145"/>
      <c r="G130" s="146"/>
      <c r="H130" s="146"/>
      <c r="I130" s="146"/>
      <c r="J130" s="146"/>
      <c r="K130" s="146"/>
      <c r="L130" s="146"/>
      <c r="M130" s="147" t="s">
        <v>18</v>
      </c>
      <c r="N130" s="147" t="s">
        <v>18</v>
      </c>
      <c r="O130" s="147" t="s">
        <v>18</v>
      </c>
      <c r="R130" s="146"/>
      <c r="S130" s="146"/>
    </row>
    <row r="131" spans="2:19" s="144" customFormat="1" hidden="1" x14ac:dyDescent="0.25">
      <c r="B131" s="148">
        <v>10</v>
      </c>
      <c r="C131" s="145" t="s">
        <v>58</v>
      </c>
      <c r="D131" s="145"/>
      <c r="E131" s="145"/>
      <c r="F131" s="145"/>
      <c r="G131" s="148">
        <v>10</v>
      </c>
      <c r="H131" s="146"/>
      <c r="I131" s="146"/>
      <c r="J131" s="146"/>
      <c r="K131" s="146"/>
      <c r="L131" s="146"/>
      <c r="M131" s="149">
        <f>'Anlage zum Antrag'!M158</f>
        <v>940</v>
      </c>
      <c r="N131" s="149"/>
      <c r="O131" s="149">
        <f>'Anlage zum Antrag'!O158</f>
        <v>470</v>
      </c>
      <c r="P131" s="150" t="s">
        <v>97</v>
      </c>
      <c r="R131" s="146"/>
      <c r="S131" s="146"/>
    </row>
    <row r="132" spans="2:19" s="144" customFormat="1" hidden="1" x14ac:dyDescent="0.25">
      <c r="B132" s="148"/>
      <c r="C132" s="145" t="s">
        <v>38</v>
      </c>
      <c r="D132" s="145"/>
      <c r="E132" s="145"/>
      <c r="F132" s="145"/>
      <c r="G132" s="148"/>
      <c r="H132" s="146"/>
      <c r="I132" s="146"/>
      <c r="J132" s="146"/>
      <c r="K132" s="146"/>
      <c r="L132" s="146"/>
      <c r="M132" s="147" t="s">
        <v>18</v>
      </c>
      <c r="N132" s="147" t="s">
        <v>18</v>
      </c>
      <c r="O132" s="147" t="s">
        <v>18</v>
      </c>
      <c r="P132" s="150"/>
      <c r="R132" s="146"/>
      <c r="S132" s="146"/>
    </row>
    <row r="133" spans="2:19" s="144" customFormat="1" hidden="1" x14ac:dyDescent="0.25">
      <c r="B133" s="148">
        <v>11</v>
      </c>
      <c r="C133" s="145" t="s">
        <v>59</v>
      </c>
      <c r="D133" s="145"/>
      <c r="E133" s="145"/>
      <c r="F133" s="145"/>
      <c r="G133" s="148">
        <v>11</v>
      </c>
      <c r="H133" s="146"/>
      <c r="I133" s="146"/>
      <c r="J133" s="146"/>
      <c r="K133" s="146"/>
      <c r="L133" s="146"/>
      <c r="M133" s="149">
        <f>'Anlage zum Antrag'!M160</f>
        <v>2100</v>
      </c>
      <c r="N133" s="149"/>
      <c r="O133" s="149">
        <f>'Anlage zum Antrag'!O160</f>
        <v>1630</v>
      </c>
      <c r="P133" s="150" t="s">
        <v>97</v>
      </c>
      <c r="R133" s="146"/>
      <c r="S133" s="146"/>
    </row>
    <row r="134" spans="2:19" s="144" customFormat="1" hidden="1" x14ac:dyDescent="0.25">
      <c r="B134" s="148"/>
      <c r="C134" s="145"/>
      <c r="D134" s="145"/>
      <c r="E134" s="145"/>
      <c r="F134" s="145"/>
      <c r="G134" s="148"/>
      <c r="H134" s="146"/>
      <c r="I134" s="146"/>
      <c r="J134" s="146"/>
      <c r="K134" s="146"/>
      <c r="L134" s="146"/>
      <c r="M134" s="149"/>
      <c r="N134" s="149"/>
      <c r="O134" s="149"/>
      <c r="P134" s="150"/>
      <c r="R134" s="146"/>
      <c r="S134" s="146"/>
    </row>
    <row r="135" spans="2:19" s="144" customFormat="1" hidden="1" x14ac:dyDescent="0.25">
      <c r="B135" s="151"/>
      <c r="C135" s="145" t="s">
        <v>39</v>
      </c>
      <c r="D135" s="145"/>
      <c r="E135" s="145"/>
      <c r="F135" s="145"/>
      <c r="G135" s="146"/>
      <c r="H135" s="146"/>
      <c r="I135" s="146"/>
      <c r="J135" s="146"/>
      <c r="K135" s="146"/>
      <c r="L135" s="146"/>
      <c r="M135" s="147" t="s">
        <v>18</v>
      </c>
      <c r="N135" s="147" t="s">
        <v>18</v>
      </c>
      <c r="O135" s="147" t="s">
        <v>18</v>
      </c>
      <c r="P135" s="150"/>
      <c r="R135" s="146"/>
      <c r="S135" s="146"/>
    </row>
    <row r="136" spans="2:19" s="144" customFormat="1" hidden="1" x14ac:dyDescent="0.25">
      <c r="B136" s="146" t="s">
        <v>40</v>
      </c>
      <c r="C136" s="145" t="s">
        <v>44</v>
      </c>
      <c r="D136" s="145"/>
      <c r="E136" s="145"/>
      <c r="F136" s="145"/>
      <c r="G136" s="146" t="s">
        <v>40</v>
      </c>
      <c r="H136" s="146" t="s">
        <v>43</v>
      </c>
      <c r="I136" s="146"/>
      <c r="J136" s="146"/>
      <c r="K136" s="146"/>
      <c r="L136" s="146"/>
      <c r="M136" s="152" t="s">
        <v>60</v>
      </c>
      <c r="N136" s="152"/>
      <c r="O136" s="152">
        <v>940</v>
      </c>
      <c r="P136" s="249" t="s">
        <v>104</v>
      </c>
      <c r="R136" s="146"/>
      <c r="S136" s="146"/>
    </row>
    <row r="137" spans="2:19" s="144" customFormat="1" hidden="1" x14ac:dyDescent="0.25">
      <c r="B137" s="146">
        <v>12</v>
      </c>
      <c r="C137" s="145" t="s">
        <v>61</v>
      </c>
      <c r="D137" s="145"/>
      <c r="E137" s="145"/>
      <c r="F137" s="145"/>
      <c r="G137" s="146">
        <v>12</v>
      </c>
      <c r="H137" s="146" t="s">
        <v>42</v>
      </c>
      <c r="I137" s="146"/>
      <c r="J137" s="146"/>
      <c r="K137" s="146"/>
      <c r="L137" s="146"/>
      <c r="M137" s="149">
        <f>'Anlage zum Antrag'!M164</f>
        <v>12700</v>
      </c>
      <c r="N137" s="149"/>
      <c r="O137" s="149">
        <f>'Anlage zum Antrag'!O164</f>
        <v>11760</v>
      </c>
      <c r="P137" s="153" t="s">
        <v>96</v>
      </c>
      <c r="R137" s="146"/>
      <c r="S137" s="146"/>
    </row>
    <row r="138" spans="2:19" s="144" customFormat="1" hidden="1" x14ac:dyDescent="0.25">
      <c r="B138" s="146">
        <v>13</v>
      </c>
      <c r="C138" s="145" t="s">
        <v>62</v>
      </c>
      <c r="D138" s="145"/>
      <c r="E138" s="145"/>
      <c r="F138" s="145"/>
      <c r="G138" s="146">
        <v>13</v>
      </c>
      <c r="H138" s="146" t="s">
        <v>42</v>
      </c>
      <c r="I138" s="146"/>
      <c r="J138" s="146"/>
      <c r="K138" s="146"/>
      <c r="L138" s="146"/>
      <c r="M138" s="149">
        <f>'Anlage zum Antrag'!M165</f>
        <v>12600</v>
      </c>
      <c r="N138" s="149"/>
      <c r="O138" s="149">
        <f>'Anlage zum Antrag'!O165</f>
        <v>11660</v>
      </c>
      <c r="P138" s="153" t="s">
        <v>96</v>
      </c>
      <c r="R138" s="146"/>
      <c r="S138" s="146"/>
    </row>
    <row r="139" spans="2:19" s="144" customFormat="1" hidden="1" x14ac:dyDescent="0.25">
      <c r="B139" s="146">
        <v>14</v>
      </c>
      <c r="C139" s="145" t="s">
        <v>81</v>
      </c>
      <c r="D139" s="145"/>
      <c r="E139" s="145"/>
      <c r="F139" s="145"/>
      <c r="G139" s="146">
        <v>14</v>
      </c>
      <c r="H139" s="146" t="s">
        <v>41</v>
      </c>
      <c r="I139" s="146"/>
      <c r="J139" s="146"/>
      <c r="K139" s="146"/>
      <c r="L139" s="146"/>
      <c r="M139" s="149">
        <f>'Anlage zum Antrag'!M166</f>
        <v>11000</v>
      </c>
      <c r="N139" s="149"/>
      <c r="O139" s="149">
        <f>'Anlage zum Antrag'!O166</f>
        <v>10060</v>
      </c>
      <c r="P139" s="153" t="s">
        <v>96</v>
      </c>
      <c r="R139" s="146"/>
      <c r="S139" s="146"/>
    </row>
    <row r="140" spans="2:19" s="144" customFormat="1" hidden="1" x14ac:dyDescent="0.25">
      <c r="B140" s="146">
        <v>20</v>
      </c>
      <c r="C140" s="145" t="s">
        <v>63</v>
      </c>
      <c r="D140" s="145"/>
      <c r="E140" s="145"/>
      <c r="F140" s="145"/>
      <c r="G140" s="146">
        <v>20</v>
      </c>
      <c r="H140" s="146" t="s">
        <v>42</v>
      </c>
      <c r="I140" s="146"/>
      <c r="J140" s="146"/>
      <c r="K140" s="146"/>
      <c r="L140" s="146"/>
      <c r="M140" s="149">
        <f>'Anlage zum Antrag'!M167</f>
        <v>11700</v>
      </c>
      <c r="N140" s="149"/>
      <c r="O140" s="149">
        <f>'Anlage zum Antrag'!O167</f>
        <v>10760</v>
      </c>
      <c r="P140" s="153" t="s">
        <v>96</v>
      </c>
      <c r="R140" s="146"/>
      <c r="S140" s="146"/>
    </row>
    <row r="141" spans="2:19" s="144" customFormat="1" hidden="1" x14ac:dyDescent="0.25">
      <c r="B141" s="146">
        <v>21</v>
      </c>
      <c r="C141" s="145" t="s">
        <v>64</v>
      </c>
      <c r="D141" s="145"/>
      <c r="E141" s="145"/>
      <c r="F141" s="145"/>
      <c r="G141" s="146">
        <v>21</v>
      </c>
      <c r="H141" s="146" t="s">
        <v>41</v>
      </c>
      <c r="I141" s="146"/>
      <c r="J141" s="146"/>
      <c r="K141" s="146"/>
      <c r="L141" s="146"/>
      <c r="M141" s="149">
        <f>'Anlage zum Antrag'!M168</f>
        <v>12600</v>
      </c>
      <c r="N141" s="149"/>
      <c r="O141" s="149">
        <f>'Anlage zum Antrag'!O168</f>
        <v>11660</v>
      </c>
      <c r="P141" s="153" t="s">
        <v>96</v>
      </c>
      <c r="R141" s="146"/>
      <c r="S141" s="146"/>
    </row>
    <row r="142" spans="2:19" s="144" customFormat="1" hidden="1" x14ac:dyDescent="0.25">
      <c r="B142" s="146">
        <v>23</v>
      </c>
      <c r="C142" s="145" t="s">
        <v>65</v>
      </c>
      <c r="D142" s="145"/>
      <c r="E142" s="145"/>
      <c r="F142" s="145"/>
      <c r="G142" s="146">
        <v>23</v>
      </c>
      <c r="H142" s="146" t="s">
        <v>42</v>
      </c>
      <c r="I142" s="146"/>
      <c r="J142" s="146"/>
      <c r="K142" s="146"/>
      <c r="L142" s="146"/>
      <c r="M142" s="149">
        <f>'Anlage zum Antrag'!M169</f>
        <v>12300</v>
      </c>
      <c r="N142" s="149"/>
      <c r="O142" s="149">
        <f>'Anlage zum Antrag'!O169</f>
        <v>11360</v>
      </c>
      <c r="P142" s="153" t="s">
        <v>96</v>
      </c>
      <c r="R142" s="146"/>
      <c r="S142" s="146"/>
    </row>
    <row r="143" spans="2:19" s="144" customFormat="1" hidden="1" x14ac:dyDescent="0.25">
      <c r="B143" s="146">
        <v>27</v>
      </c>
      <c r="C143" s="145" t="s">
        <v>66</v>
      </c>
      <c r="D143" s="145"/>
      <c r="E143" s="145"/>
      <c r="F143" s="145"/>
      <c r="G143" s="146">
        <v>27</v>
      </c>
      <c r="H143" s="146" t="s">
        <v>41</v>
      </c>
      <c r="I143" s="146"/>
      <c r="J143" s="146"/>
      <c r="K143" s="146"/>
      <c r="L143" s="146"/>
      <c r="M143" s="149">
        <f>'Anlage zum Antrag'!M170</f>
        <v>10700</v>
      </c>
      <c r="N143" s="149"/>
      <c r="O143" s="149">
        <f>'Anlage zum Antrag'!O170</f>
        <v>9760</v>
      </c>
      <c r="P143" s="153" t="s">
        <v>96</v>
      </c>
      <c r="R143" s="146"/>
      <c r="S143" s="146"/>
    </row>
    <row r="144" spans="2:19" s="144" customFormat="1" hidden="1" x14ac:dyDescent="0.25">
      <c r="B144" s="146">
        <v>28</v>
      </c>
      <c r="C144" s="145" t="s">
        <v>67</v>
      </c>
      <c r="D144" s="145"/>
      <c r="E144" s="145"/>
      <c r="F144" s="145"/>
      <c r="G144" s="146">
        <v>28</v>
      </c>
      <c r="H144" s="146" t="s">
        <v>41</v>
      </c>
      <c r="I144" s="146"/>
      <c r="J144" s="146"/>
      <c r="K144" s="146"/>
      <c r="L144" s="146"/>
      <c r="M144" s="149">
        <f>'Anlage zum Antrag'!M171</f>
        <v>11000</v>
      </c>
      <c r="N144" s="149"/>
      <c r="O144" s="149">
        <f>'Anlage zum Antrag'!O171</f>
        <v>10060</v>
      </c>
      <c r="P144" s="153" t="s">
        <v>96</v>
      </c>
      <c r="R144" s="146"/>
      <c r="S144" s="146"/>
    </row>
    <row r="145" spans="2:19" s="144" customFormat="1" hidden="1" x14ac:dyDescent="0.25">
      <c r="B145" s="146">
        <v>29</v>
      </c>
      <c r="C145" s="145" t="s">
        <v>68</v>
      </c>
      <c r="D145" s="145"/>
      <c r="E145" s="145"/>
      <c r="F145" s="145"/>
      <c r="G145" s="146">
        <v>29</v>
      </c>
      <c r="H145" s="146" t="s">
        <v>41</v>
      </c>
      <c r="I145" s="146"/>
      <c r="J145" s="146"/>
      <c r="K145" s="146"/>
      <c r="L145" s="146"/>
      <c r="M145" s="149">
        <f>'Anlage zum Antrag'!M172</f>
        <v>10600</v>
      </c>
      <c r="N145" s="149"/>
      <c r="O145" s="149">
        <f>'Anlage zum Antrag'!O172</f>
        <v>9660</v>
      </c>
      <c r="P145" s="153" t="s">
        <v>96</v>
      </c>
      <c r="R145" s="146"/>
      <c r="S145" s="146"/>
    </row>
    <row r="146" spans="2:19" s="144" customFormat="1" hidden="1" x14ac:dyDescent="0.25">
      <c r="B146" s="146">
        <v>31</v>
      </c>
      <c r="C146" s="145" t="s">
        <v>69</v>
      </c>
      <c r="D146" s="145"/>
      <c r="E146" s="145"/>
      <c r="F146" s="145"/>
      <c r="G146" s="146">
        <v>31</v>
      </c>
      <c r="H146" s="146" t="s">
        <v>41</v>
      </c>
      <c r="I146" s="146"/>
      <c r="J146" s="146"/>
      <c r="K146" s="146"/>
      <c r="L146" s="146"/>
      <c r="M146" s="149">
        <f>'Anlage zum Antrag'!M173</f>
        <v>10400</v>
      </c>
      <c r="N146" s="149"/>
      <c r="O146" s="149">
        <f>'Anlage zum Antrag'!O173</f>
        <v>9460</v>
      </c>
      <c r="P146" s="153" t="s">
        <v>96</v>
      </c>
      <c r="R146" s="146"/>
      <c r="S146" s="146"/>
    </row>
    <row r="147" spans="2:19" s="144" customFormat="1" hidden="1" x14ac:dyDescent="0.25">
      <c r="B147" s="146">
        <v>32</v>
      </c>
      <c r="C147" s="145" t="s">
        <v>70</v>
      </c>
      <c r="D147" s="145"/>
      <c r="E147" s="145"/>
      <c r="F147" s="145"/>
      <c r="G147" s="146">
        <v>32</v>
      </c>
      <c r="H147" s="146" t="s">
        <v>41</v>
      </c>
      <c r="I147" s="146"/>
      <c r="J147" s="146"/>
      <c r="K147" s="146"/>
      <c r="L147" s="146"/>
      <c r="M147" s="149">
        <f>'Anlage zum Antrag'!M174</f>
        <v>10700</v>
      </c>
      <c r="N147" s="149"/>
      <c r="O147" s="149">
        <f>'Anlage zum Antrag'!O174</f>
        <v>9760</v>
      </c>
      <c r="P147" s="153" t="s">
        <v>96</v>
      </c>
      <c r="R147" s="146"/>
      <c r="S147" s="146"/>
    </row>
    <row r="148" spans="2:19" s="144" customFormat="1" hidden="1" x14ac:dyDescent="0.25">
      <c r="B148" s="146">
        <v>40</v>
      </c>
      <c r="C148" s="145" t="s">
        <v>71</v>
      </c>
      <c r="D148" s="145"/>
      <c r="E148" s="145"/>
      <c r="F148" s="145"/>
      <c r="G148" s="146">
        <v>40</v>
      </c>
      <c r="H148" s="146" t="s">
        <v>42</v>
      </c>
      <c r="I148" s="146"/>
      <c r="J148" s="146"/>
      <c r="K148" s="146"/>
      <c r="L148" s="146"/>
      <c r="M148" s="149">
        <f>'Anlage zum Antrag'!M175</f>
        <v>6400</v>
      </c>
      <c r="N148" s="149"/>
      <c r="O148" s="149">
        <f>'Anlage zum Antrag'!O175</f>
        <v>5460</v>
      </c>
      <c r="P148" s="153" t="s">
        <v>96</v>
      </c>
      <c r="R148" s="146"/>
      <c r="S148" s="146"/>
    </row>
    <row r="149" spans="2:19" s="144" customFormat="1" hidden="1" x14ac:dyDescent="0.25">
      <c r="B149" s="146">
        <v>44</v>
      </c>
      <c r="C149" s="145" t="s">
        <v>72</v>
      </c>
      <c r="D149" s="145"/>
      <c r="E149" s="145"/>
      <c r="F149" s="145"/>
      <c r="G149" s="146">
        <v>44</v>
      </c>
      <c r="H149" s="146" t="s">
        <v>41</v>
      </c>
      <c r="I149" s="146"/>
      <c r="J149" s="146"/>
      <c r="K149" s="146"/>
      <c r="L149" s="146"/>
      <c r="M149" s="149">
        <f>'Anlage zum Antrag'!M176</f>
        <v>2900</v>
      </c>
      <c r="N149" s="149"/>
      <c r="O149" s="149">
        <f>'Anlage zum Antrag'!O176</f>
        <v>1960</v>
      </c>
      <c r="P149" s="153" t="s">
        <v>96</v>
      </c>
      <c r="R149" s="146"/>
      <c r="S149" s="146"/>
    </row>
    <row r="150" spans="2:19" hidden="1" x14ac:dyDescent="0.25"/>
  </sheetData>
  <sheetProtection algorithmName="SHA-512" hashValue="ZKIMgHMigTq98qLOOOuiJCvJpNsVC07FSHUnnuaIw2GIHGAQkW3QvpkRAqcjs12THouMOsZSWE9qYo6FQo9Ebg==" saltValue="Hhvv/ja08syXTyLPWHJSeg==" spinCount="100000" sheet="1" objects="1" scenarios="1"/>
  <mergeCells count="57">
    <mergeCell ref="G125:I125"/>
    <mergeCell ref="H66:I66"/>
    <mergeCell ref="B66:F66"/>
    <mergeCell ref="B70:C70"/>
    <mergeCell ref="C116:G116"/>
    <mergeCell ref="H116:I116"/>
    <mergeCell ref="C117:G117"/>
    <mergeCell ref="H117:I117"/>
    <mergeCell ref="C118:G118"/>
    <mergeCell ref="H118:I118"/>
    <mergeCell ref="H92:I92"/>
    <mergeCell ref="B108:H109"/>
    <mergeCell ref="E92:F92"/>
    <mergeCell ref="E94:F94"/>
    <mergeCell ref="E96:F96"/>
    <mergeCell ref="C119:G119"/>
    <mergeCell ref="F33:I33"/>
    <mergeCell ref="G80:H80"/>
    <mergeCell ref="C84:I84"/>
    <mergeCell ref="B77:I77"/>
    <mergeCell ref="E111:H111"/>
    <mergeCell ref="B45:E45"/>
    <mergeCell ref="B47:E48"/>
    <mergeCell ref="B49:E50"/>
    <mergeCell ref="F50:G50"/>
    <mergeCell ref="B54:I54"/>
    <mergeCell ref="G56:H56"/>
    <mergeCell ref="E70:F70"/>
    <mergeCell ref="G70:H70"/>
    <mergeCell ref="G59:H59"/>
    <mergeCell ref="B62:J62"/>
    <mergeCell ref="F35:I35"/>
    <mergeCell ref="G5:I5"/>
    <mergeCell ref="E25:F25"/>
    <mergeCell ref="H25:I25"/>
    <mergeCell ref="F29:I29"/>
    <mergeCell ref="F31:I31"/>
    <mergeCell ref="D7:I7"/>
    <mergeCell ref="B27:E27"/>
    <mergeCell ref="B12:D12"/>
    <mergeCell ref="B14:E14"/>
    <mergeCell ref="B16:F16"/>
    <mergeCell ref="B18:F18"/>
    <mergeCell ref="H38:I38"/>
    <mergeCell ref="B42:I42"/>
    <mergeCell ref="B44:E44"/>
    <mergeCell ref="F44:G44"/>
    <mergeCell ref="F75:I75"/>
    <mergeCell ref="B64:I64"/>
    <mergeCell ref="E71:F71"/>
    <mergeCell ref="G71:H71"/>
    <mergeCell ref="H107:I107"/>
    <mergeCell ref="H119:I119"/>
    <mergeCell ref="C114:G114"/>
    <mergeCell ref="H114:I114"/>
    <mergeCell ref="C115:G115"/>
    <mergeCell ref="H115:I115"/>
  </mergeCells>
  <pageMargins left="0.7" right="0.7" top="0.78740157499999996" bottom="0.78740157499999996" header="0.3" footer="0.3"/>
  <pageSetup paperSize="9" scale="92" orientation="portrait" r:id="rId1"/>
  <rowBreaks count="1" manualBreakCount="1">
    <brk id="75" max="9"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6146D0A105DD440BF8C490A5BFA6D2C" ma:contentTypeVersion="19" ma:contentTypeDescription="Ein neues Dokument erstellen." ma:contentTypeScope="" ma:versionID="543890b2fedc1c3f222adbb8e3c80ae7">
  <xsd:schema xmlns:xsd="http://www.w3.org/2001/XMLSchema" xmlns:xs="http://www.w3.org/2001/XMLSchema" xmlns:p="http://schemas.microsoft.com/office/2006/metadata/properties" xmlns:ns1="http://schemas.microsoft.com/sharepoint/v3" xmlns:ns2="271ca5f0-84cb-4b6e-9b4f-90b946af5809" xmlns:ns3="399b44f0-3234-46c9-af8e-78c8439c83e3" targetNamespace="http://schemas.microsoft.com/office/2006/metadata/properties" ma:root="true" ma:fieldsID="964a642eedfb6596183f0388b5d411ad" ns1:_="" ns2:_="" ns3:_="">
    <xsd:import namespace="http://schemas.microsoft.com/sharepoint/v3"/>
    <xsd:import namespace="271ca5f0-84cb-4b6e-9b4f-90b946af5809"/>
    <xsd:import namespace="399b44f0-3234-46c9-af8e-78c8439c83e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1:_ip_UnifiedCompliancePolicyProperties" minOccurs="0"/>
                <xsd:element ref="ns1:_ip_UnifiedCompliancePolicyUIAction"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Eigenschaften der einheitlichen Compliancerichtlinie" ma:hidden="true" ma:internalName="_ip_UnifiedCompliancePolicyProperties">
      <xsd:simpleType>
        <xsd:restriction base="dms:Note"/>
      </xsd:simpleType>
    </xsd:element>
    <xsd:element name="_ip_UnifiedCompliancePolicyUIAction" ma:index="16" nillable="true" ma:displayName="UI-Aktion der einheitlichen Compliancerichtlini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1ca5f0-84cb-4b6e-9b4f-90b946af58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Bildmarkierungen" ma:readOnly="false" ma:fieldId="{5cf76f15-5ced-4ddc-b409-7134ff3c332f}" ma:taxonomyMulti="true" ma:sspId="32c89f05-3caf-4e22-94d4-d41a0b49f4c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99b44f0-3234-46c9-af8e-78c8439c83e3" elementFormDefault="qualified">
    <xsd:import namespace="http://schemas.microsoft.com/office/2006/documentManagement/types"/>
    <xsd:import namespace="http://schemas.microsoft.com/office/infopath/2007/PartnerControls"/>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element name="TaxCatchAll" ma:index="25" nillable="true" ma:displayName="Taxonomy Catch All Column" ma:hidden="true" ma:list="{43480210-b3fd-4740-889a-62b254316faf}" ma:internalName="TaxCatchAll" ma:showField="CatchAllData" ma:web="399b44f0-3234-46c9-af8e-78c8439c83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80F808-9BF9-448F-BD74-265CA4754B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71ca5f0-84cb-4b6e-9b4f-90b946af5809"/>
    <ds:schemaRef ds:uri="399b44f0-3234-46c9-af8e-78c8439c83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610577-B0A7-4560-935E-E2C4F4DEFF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Anlage zum Antrag</vt:lpstr>
      <vt:lpstr>Anlage zum Verwendungsnachweis</vt:lpstr>
      <vt:lpstr>'Anlage zum Antrag'!Druckbereich</vt:lpstr>
      <vt:lpstr>'Anlage zum Verwendungsnachweis'!Druckbereich</vt:lpstr>
    </vt:vector>
  </TitlesOfParts>
  <Company>LFV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Heilken, Martin</dc:creator>
  <dc:description>14.10.2009: Zwei Kommentare wurden deutlicher formuliert</dc:description>
  <cp:lastModifiedBy>Heilken, Martin</cp:lastModifiedBy>
  <cp:lastPrinted>2026-04-21T09:01:29Z</cp:lastPrinted>
  <dcterms:created xsi:type="dcterms:W3CDTF">2003-06-26T06:41:09Z</dcterms:created>
  <dcterms:modified xsi:type="dcterms:W3CDTF">2026-04-22T07:53:50Z</dcterms:modified>
</cp:coreProperties>
</file>